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Lenovo\Desktop\财务\CASH FLOW\2024\"/>
    </mc:Choice>
  </mc:AlternateContent>
  <xr:revisionPtr revIDLastSave="0" documentId="13_ncr:1_{C2070B7C-8EB3-47A1-877E-2ABF0FE334DC}" xr6:coauthVersionLast="47" xr6:coauthVersionMax="47" xr10:uidLastSave="{00000000-0000-0000-0000-000000000000}"/>
  <bookViews>
    <workbookView xWindow="-120" yWindow="-120" windowWidth="29040" windowHeight="15840" xr2:uid="{4E5F6A57-157E-40BA-A603-3663D7AEAA8D}"/>
  </bookViews>
  <sheets>
    <sheet name="今日余额总表" sheetId="1" r:id="rId1"/>
    <sheet name="报销明细" sheetId="2" r:id="rId2"/>
    <sheet name="预支款项明细" sheetId="6" r:id="rId3"/>
    <sheet name="每日余额" sheetId="3" r:id="rId4"/>
    <sheet name="个人帐目" sheetId="4" r:id="rId5"/>
    <sheet name="现金余额" sheetId="5" r:id="rId6"/>
  </sheets>
  <externalReferences>
    <externalReference r:id="rId7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31" i="4" l="1"/>
  <c r="F38" i="4" s="1"/>
  <c r="E38" i="4"/>
  <c r="H710" i="2" l="1"/>
  <c r="H29" i="6"/>
  <c r="G29" i="6"/>
  <c r="H834" i="1" l="1"/>
  <c r="G710" i="2" l="1"/>
  <c r="H702" i="2" l="1"/>
  <c r="G702" i="2"/>
  <c r="G698" i="2"/>
  <c r="H698" i="2"/>
  <c r="G699" i="2" s="1"/>
  <c r="J772" i="1" l="1"/>
  <c r="H25" i="6"/>
  <c r="J25" i="6" s="1"/>
  <c r="H21" i="6" l="1"/>
  <c r="J21" i="6" s="1"/>
  <c r="J757" i="1" l="1"/>
  <c r="H678" i="2"/>
  <c r="G678" i="2"/>
  <c r="H651" i="2"/>
  <c r="G651" i="2"/>
  <c r="H638" i="2"/>
  <c r="G638" i="2"/>
  <c r="G679" i="2" l="1"/>
  <c r="D13" i="5"/>
  <c r="G633" i="2" l="1"/>
  <c r="H633" i="2"/>
  <c r="H615" i="2"/>
  <c r="G615" i="2"/>
  <c r="H608" i="2"/>
  <c r="G608" i="2"/>
  <c r="H599" i="2"/>
  <c r="G599" i="2"/>
  <c r="J751" i="1"/>
  <c r="J727" i="1"/>
  <c r="G22" i="1"/>
  <c r="H22" i="1"/>
  <c r="G41" i="1"/>
  <c r="H41" i="1"/>
  <c r="G59" i="1"/>
  <c r="H59" i="1"/>
  <c r="G72" i="1"/>
  <c r="H72" i="1"/>
  <c r="G103" i="1"/>
  <c r="H103" i="1"/>
  <c r="G131" i="1"/>
  <c r="H131" i="1"/>
  <c r="G193" i="1"/>
  <c r="H193" i="1"/>
  <c r="G272" i="1"/>
  <c r="H272" i="1"/>
  <c r="G329" i="1"/>
  <c r="H329" i="1"/>
  <c r="G481" i="1"/>
  <c r="H481" i="1"/>
  <c r="G664" i="1"/>
  <c r="H664" i="1"/>
  <c r="G834" i="1"/>
  <c r="D12" i="5"/>
  <c r="D9" i="5"/>
  <c r="G790" i="1"/>
  <c r="G791" i="1" s="1"/>
  <c r="H790" i="1"/>
  <c r="H791" i="1" s="1"/>
  <c r="G15" i="1"/>
  <c r="H15" i="1"/>
  <c r="G35" i="1"/>
  <c r="G36" i="1" s="1"/>
  <c r="H35" i="1"/>
  <c r="G55" i="1"/>
  <c r="G56" i="1" s="1"/>
  <c r="H55" i="1"/>
  <c r="H56" i="1" s="1"/>
  <c r="G68" i="1"/>
  <c r="G69" i="1" s="1"/>
  <c r="H68" i="1"/>
  <c r="H69" i="1" s="1"/>
  <c r="G99" i="1"/>
  <c r="G100" i="1" s="1"/>
  <c r="H99" i="1"/>
  <c r="H100" i="1" s="1"/>
  <c r="G121" i="1"/>
  <c r="G122" i="1" s="1"/>
  <c r="H121" i="1"/>
  <c r="G154" i="1"/>
  <c r="H154" i="1"/>
  <c r="H155" i="1" s="1"/>
  <c r="G228" i="1"/>
  <c r="G229" i="1" s="1"/>
  <c r="H228" i="1"/>
  <c r="H229" i="1" s="1"/>
  <c r="G325" i="1"/>
  <c r="G326" i="1" s="1"/>
  <c r="H325" i="1"/>
  <c r="H326" i="1" s="1"/>
  <c r="G449" i="1"/>
  <c r="G450" i="1" s="1"/>
  <c r="H449" i="1"/>
  <c r="H450" i="1" s="1"/>
  <c r="G593" i="1"/>
  <c r="G594" i="1" s="1"/>
  <c r="H593" i="1"/>
  <c r="H594" i="1" s="1"/>
  <c r="H592" i="2"/>
  <c r="G592" i="2"/>
  <c r="J720" i="1"/>
  <c r="E21" i="3"/>
  <c r="E20" i="3"/>
  <c r="D20" i="3"/>
  <c r="E14" i="3"/>
  <c r="E13" i="3"/>
  <c r="E15" i="3"/>
  <c r="D13" i="3"/>
  <c r="D15" i="3"/>
  <c r="E7" i="3"/>
  <c r="E6" i="3"/>
  <c r="E8" i="3"/>
  <c r="D6" i="3"/>
  <c r="D8" i="3"/>
  <c r="E22" i="3"/>
  <c r="D22" i="3"/>
  <c r="F27" i="4"/>
  <c r="E27" i="4"/>
  <c r="G4" i="4" s="1"/>
  <c r="G29" i="4" s="1"/>
  <c r="H588" i="2"/>
  <c r="G588" i="2"/>
  <c r="H583" i="2"/>
  <c r="G583" i="2"/>
  <c r="H576" i="2"/>
  <c r="G576" i="2"/>
  <c r="H570" i="2"/>
  <c r="G570" i="2"/>
  <c r="H565" i="2"/>
  <c r="G565" i="2"/>
  <c r="H557" i="2"/>
  <c r="G557" i="2"/>
  <c r="H550" i="2"/>
  <c r="G550" i="2"/>
  <c r="H544" i="2"/>
  <c r="G544" i="2"/>
  <c r="H537" i="2"/>
  <c r="G537" i="2"/>
  <c r="H532" i="2"/>
  <c r="G532" i="2"/>
  <c r="H527" i="2"/>
  <c r="G527" i="2"/>
  <c r="H518" i="2"/>
  <c r="G518" i="2"/>
  <c r="H511" i="2"/>
  <c r="G511" i="2"/>
  <c r="H505" i="2"/>
  <c r="G505" i="2"/>
  <c r="H496" i="2"/>
  <c r="G496" i="2"/>
  <c r="H482" i="2"/>
  <c r="G482" i="2"/>
  <c r="H463" i="2"/>
  <c r="G463" i="2"/>
  <c r="H442" i="2"/>
  <c r="H434" i="2"/>
  <c r="H429" i="2"/>
  <c r="G429" i="2"/>
  <c r="G434" i="2" s="1"/>
  <c r="G442" i="2" s="1"/>
  <c r="H415" i="2"/>
  <c r="H409" i="2"/>
  <c r="G409" i="2"/>
  <c r="H405" i="2"/>
  <c r="G405" i="2"/>
  <c r="G415" i="2" s="1"/>
  <c r="H386" i="2"/>
  <c r="G386" i="2"/>
  <c r="H357" i="2"/>
  <c r="H353" i="2"/>
  <c r="H348" i="2"/>
  <c r="G341" i="2"/>
  <c r="G348" i="2" s="1"/>
  <c r="G353" i="2" s="1"/>
  <c r="H341" i="2"/>
  <c r="H321" i="2"/>
  <c r="G321" i="2"/>
  <c r="H310" i="2"/>
  <c r="H300" i="2"/>
  <c r="G300" i="2"/>
  <c r="G310" i="2" s="1"/>
  <c r="H276" i="2"/>
  <c r="G276" i="2"/>
  <c r="H263" i="2"/>
  <c r="G257" i="2"/>
  <c r="G263" i="2" s="1"/>
  <c r="H257" i="2"/>
  <c r="H244" i="2"/>
  <c r="G236" i="2"/>
  <c r="G244" i="2" s="1"/>
  <c r="H236" i="2"/>
  <c r="H223" i="2"/>
  <c r="H217" i="2"/>
  <c r="H210" i="2"/>
  <c r="G210" i="2"/>
  <c r="G217" i="2" s="1"/>
  <c r="G223" i="2" s="1"/>
  <c r="H189" i="2"/>
  <c r="H180" i="2"/>
  <c r="G189" i="2"/>
  <c r="G180" i="2"/>
  <c r="G190" i="2" s="1"/>
  <c r="H144" i="2"/>
  <c r="H126" i="2"/>
  <c r="H116" i="2"/>
  <c r="G116" i="2"/>
  <c r="H106" i="2"/>
  <c r="G106" i="2"/>
  <c r="G126" i="2" s="1"/>
  <c r="H90" i="2"/>
  <c r="H79" i="2"/>
  <c r="H69" i="2"/>
  <c r="H55" i="2"/>
  <c r="H39" i="2"/>
  <c r="H27" i="2"/>
  <c r="G27" i="2"/>
  <c r="G39" i="2" s="1"/>
  <c r="G55" i="2" s="1"/>
  <c r="G69" i="2" s="1"/>
  <c r="H785" i="1"/>
  <c r="G785" i="1"/>
  <c r="J703" i="1"/>
  <c r="J690" i="1"/>
  <c r="J687" i="1"/>
  <c r="H589" i="1"/>
  <c r="G589" i="1"/>
  <c r="J584" i="1"/>
  <c r="J576" i="1"/>
  <c r="J571" i="1"/>
  <c r="J556" i="1"/>
  <c r="J546" i="1"/>
  <c r="J541" i="1"/>
  <c r="J535" i="1"/>
  <c r="J522" i="1"/>
  <c r="J516" i="1"/>
  <c r="J507" i="1"/>
  <c r="J491" i="1"/>
  <c r="H444" i="1"/>
  <c r="G444" i="1"/>
  <c r="J439" i="1"/>
  <c r="J437" i="1"/>
  <c r="J435" i="1"/>
  <c r="J421" i="1"/>
  <c r="J414" i="1"/>
  <c r="J410" i="1"/>
  <c r="J387" i="1"/>
  <c r="J383" i="1"/>
  <c r="J382" i="1"/>
  <c r="J376" i="1"/>
  <c r="J367" i="1"/>
  <c r="J358" i="1"/>
  <c r="J345" i="1"/>
  <c r="J340" i="1"/>
  <c r="H321" i="1"/>
  <c r="G321" i="1"/>
  <c r="G330" i="1" s="1"/>
  <c r="J303" i="1"/>
  <c r="J300" i="1"/>
  <c r="J296" i="1"/>
  <c r="J290" i="1"/>
  <c r="J285" i="1"/>
  <c r="J281" i="1"/>
  <c r="J277" i="1"/>
  <c r="H224" i="1"/>
  <c r="G224" i="1"/>
  <c r="J218" i="1"/>
  <c r="J216" i="1"/>
  <c r="J210" i="1"/>
  <c r="J205" i="1"/>
  <c r="J202" i="1"/>
  <c r="G155" i="1"/>
  <c r="H148" i="1"/>
  <c r="G148" i="1"/>
  <c r="J145" i="1"/>
  <c r="J142" i="1"/>
  <c r="H122" i="1"/>
  <c r="H117" i="1"/>
  <c r="G117" i="1"/>
  <c r="H95" i="1"/>
  <c r="G95" i="1"/>
  <c r="J93" i="1"/>
  <c r="J92" i="1"/>
  <c r="H65" i="1"/>
  <c r="G65" i="1"/>
  <c r="H51" i="1"/>
  <c r="G51" i="1"/>
  <c r="H36" i="1"/>
  <c r="H29" i="1"/>
  <c r="G29" i="1"/>
  <c r="H16" i="1"/>
  <c r="H8" i="1"/>
  <c r="G8" i="1"/>
  <c r="G16" i="1"/>
  <c r="H42" i="1" l="1"/>
  <c r="I18" i="1"/>
  <c r="I37" i="1" s="1"/>
  <c r="I57" i="1" s="1"/>
  <c r="I70" i="1" s="1"/>
  <c r="I101" i="1" s="1"/>
  <c r="I123" i="1" s="1"/>
  <c r="I156" i="1" s="1"/>
  <c r="I230" i="1" s="1"/>
  <c r="I327" i="1" s="1"/>
  <c r="I451" i="1" s="1"/>
  <c r="I595" i="1" s="1"/>
  <c r="I792" i="1" s="1"/>
  <c r="E28" i="3" s="1"/>
  <c r="G634" i="2"/>
  <c r="G528" i="2"/>
  <c r="H104" i="1"/>
  <c r="I10" i="1"/>
  <c r="I16" i="1" s="1"/>
  <c r="I23" i="1" s="1"/>
  <c r="J42" i="1" s="1"/>
  <c r="G42" i="1"/>
  <c r="H273" i="1"/>
  <c r="H132" i="1"/>
  <c r="G104" i="1"/>
  <c r="G482" i="1"/>
  <c r="G73" i="1"/>
  <c r="H330" i="1"/>
  <c r="G273" i="1"/>
  <c r="G23" i="1"/>
  <c r="H482" i="1"/>
  <c r="H23" i="1"/>
  <c r="H73" i="1"/>
  <c r="H194" i="1"/>
  <c r="G835" i="1"/>
  <c r="H835" i="1"/>
  <c r="G194" i="1"/>
  <c r="G60" i="1"/>
  <c r="H60" i="1"/>
  <c r="G132" i="1"/>
  <c r="H665" i="1"/>
  <c r="G357" i="2"/>
  <c r="G483" i="2"/>
  <c r="G79" i="2"/>
  <c r="G90" i="2" s="1"/>
  <c r="H145" i="2"/>
  <c r="H190" i="2"/>
  <c r="G144" i="2"/>
  <c r="G145" i="2"/>
  <c r="G665" i="1"/>
  <c r="I5" i="1"/>
  <c r="I26" i="1" s="1"/>
  <c r="I45" i="1" s="1"/>
  <c r="I63" i="1" s="1"/>
  <c r="I30" i="1" l="1"/>
  <c r="I36" i="1" s="1"/>
  <c r="I42" i="1" s="1"/>
  <c r="I60" i="1"/>
  <c r="J73" i="1" s="1"/>
  <c r="E9" i="5"/>
  <c r="I76" i="1"/>
  <c r="J60" i="1"/>
  <c r="K42" i="1"/>
  <c r="G13" i="5" l="1"/>
  <c r="E13" i="5"/>
  <c r="H13" i="5" s="1"/>
  <c r="K60" i="1"/>
  <c r="I52" i="1"/>
  <c r="I107" i="1"/>
  <c r="I56" i="1" l="1"/>
  <c r="I66" i="1"/>
  <c r="I135" i="1"/>
  <c r="I69" i="1" l="1"/>
  <c r="I73" i="1" s="1"/>
  <c r="I96" i="1"/>
  <c r="I197" i="1"/>
  <c r="I118" i="1" l="1"/>
  <c r="I100" i="1"/>
  <c r="I104" i="1" s="1"/>
  <c r="K73" i="1"/>
  <c r="J104" i="1"/>
  <c r="I276" i="1"/>
  <c r="K104" i="1" l="1"/>
  <c r="J132" i="1"/>
  <c r="I149" i="1"/>
  <c r="I122" i="1"/>
  <c r="I132" i="1" s="1"/>
  <c r="I333" i="1"/>
  <c r="J194" i="1" l="1"/>
  <c r="K132" i="1"/>
  <c r="I225" i="1"/>
  <c r="I155" i="1"/>
  <c r="I194" i="1" s="1"/>
  <c r="I485" i="1"/>
  <c r="I668" i="1" s="1"/>
  <c r="J273" i="1" l="1"/>
  <c r="K194" i="1"/>
  <c r="I229" i="1"/>
  <c r="I273" i="1" s="1"/>
  <c r="I322" i="1"/>
  <c r="I445" i="1" l="1"/>
  <c r="I326" i="1"/>
  <c r="I330" i="1" s="1"/>
  <c r="K273" i="1"/>
  <c r="J330" i="1"/>
  <c r="E27" i="3"/>
  <c r="E29" i="3" s="1"/>
  <c r="K330" i="1" l="1"/>
  <c r="J482" i="1"/>
  <c r="I450" i="1"/>
  <c r="I482" i="1" s="1"/>
  <c r="I590" i="1"/>
  <c r="I786" i="1" l="1"/>
  <c r="I594" i="1"/>
  <c r="I665" i="1" s="1"/>
  <c r="J665" i="1"/>
  <c r="K482" i="1"/>
  <c r="K665" i="1" l="1"/>
  <c r="J835" i="1"/>
  <c r="I791" i="1"/>
  <c r="I835" i="1" s="1"/>
  <c r="K835" i="1" s="1"/>
  <c r="D27" i="3"/>
  <c r="D29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xb21cn</author>
  </authors>
  <commentList>
    <comment ref="I16" authorId="0" shapeId="0" xr:uid="{02738AB8-80AC-413A-924B-C6CFA76C7DC7}">
      <text>
        <r>
          <rPr>
            <b/>
            <sz val="9"/>
            <rFont val="SimSun"/>
          </rPr>
          <t>每月更新当月一日汇率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diianeee</author>
  </authors>
  <commentList>
    <comment ref="E9" authorId="0" shapeId="0" xr:uid="{095311EE-CDF5-4D3B-8B73-A2BFD874003B}">
      <text>
        <r>
          <rPr>
            <b/>
            <sz val="9"/>
            <rFont val="Times New Roman"/>
            <family val="1"/>
          </rPr>
          <t>Diane:</t>
        </r>
        <r>
          <rPr>
            <sz val="9"/>
            <rFont val="Times New Roman"/>
            <family val="1"/>
          </rPr>
          <t xml:space="preserve">
账面余额</t>
        </r>
      </text>
    </comment>
    <comment ref="E13" authorId="0" shapeId="0" xr:uid="{BB265AB9-8ACC-4700-866C-CA71D3BDC961}">
      <text>
        <r>
          <rPr>
            <b/>
            <sz val="9"/>
            <rFont val="Times New Roman"/>
            <family val="1"/>
          </rPr>
          <t>Diane:</t>
        </r>
        <r>
          <rPr>
            <sz val="9"/>
            <rFont val="Times New Roman"/>
            <family val="1"/>
          </rPr>
          <t xml:space="preserve">
总收入-总支出=实际余额</t>
        </r>
      </text>
    </comment>
  </commentList>
</comments>
</file>

<file path=xl/sharedStrings.xml><?xml version="1.0" encoding="utf-8"?>
<sst xmlns="http://schemas.openxmlformats.org/spreadsheetml/2006/main" count="4334" uniqueCount="1325">
  <si>
    <t>今 日 余 额 情 况 表</t>
  </si>
  <si>
    <t>备注</t>
  </si>
  <si>
    <t>日期：2024.1.31</t>
  </si>
  <si>
    <t>总经理：</t>
  </si>
  <si>
    <t>审核：</t>
  </si>
  <si>
    <t>确认：</t>
  </si>
  <si>
    <t>制表：朴万顺</t>
  </si>
  <si>
    <t>余额</t>
  </si>
  <si>
    <t>内容</t>
  </si>
  <si>
    <t>客户/货物明细</t>
  </si>
  <si>
    <t>支票号码</t>
  </si>
  <si>
    <t>收入金额（2）</t>
  </si>
  <si>
    <t>支出金额（3）</t>
  </si>
  <si>
    <t>泰铢</t>
  </si>
  <si>
    <t>2023年度余额</t>
  </si>
  <si>
    <t>工行小计</t>
  </si>
  <si>
    <t>小计</t>
  </si>
  <si>
    <t>USD账户</t>
  </si>
  <si>
    <t>USD小计</t>
  </si>
  <si>
    <t>泰铢小计  汇率</t>
  </si>
  <si>
    <t>现金</t>
  </si>
  <si>
    <t>总  计</t>
  </si>
  <si>
    <t>RMB折算金额</t>
  </si>
  <si>
    <t>日期：2024.2.28</t>
  </si>
  <si>
    <t>RMB小计汇率）</t>
  </si>
  <si>
    <t>日期：2024.3.31</t>
  </si>
  <si>
    <t>การจำแนกประเภทเนื้อหา</t>
  </si>
  <si>
    <t>现金存款</t>
  </si>
  <si>
    <t>เงินฝากเงินสด</t>
  </si>
  <si>
    <t>KBank开泰银行/开户现金存款</t>
  </si>
  <si>
    <t>往来款</t>
  </si>
  <si>
    <t>บัญชีปัจจุบัน</t>
  </si>
  <si>
    <t>我信光学（泰国）有限公司</t>
  </si>
  <si>
    <t>土地款</t>
  </si>
  <si>
    <t>การชำระที่ดิน</t>
  </si>
  <si>
    <t>Tawanoak Charoensin. Co., Ltd（邓总）/土地买卖合同首付</t>
  </si>
  <si>
    <t>手续费</t>
  </si>
  <si>
    <t>ค่าธรรมเนียมการจัดการ</t>
  </si>
  <si>
    <t>KBank开泰银行/转账手续费</t>
  </si>
  <si>
    <t>建筑款</t>
  </si>
  <si>
    <t>แบบจำลองการก่อสร้าง</t>
  </si>
  <si>
    <t>Tawanoak Charoensin. Co., Ltd（邓总）/厂房建设第一期款</t>
  </si>
  <si>
    <t>THB小计汇率）</t>
  </si>
  <si>
    <t>交通费</t>
  </si>
  <si>
    <t>ค่าขนส่ง</t>
  </si>
  <si>
    <t>楚凡/曼谷-班邦</t>
  </si>
  <si>
    <t>日期：2024.4.30</t>
  </si>
  <si>
    <t>服务费</t>
  </si>
  <si>
    <t>ค่าบริการ</t>
  </si>
  <si>
    <t>W ACCOUNT AND SERVICE CO., LTD./会计手续费</t>
  </si>
  <si>
    <t>日期：2024.5.30</t>
  </si>
  <si>
    <t>使用费</t>
  </si>
  <si>
    <t>ค่าธรรมเนียมการใช้รหัสธนาคาร</t>
  </si>
  <si>
    <t>KBank开泰银行/密码器使用费</t>
  </si>
  <si>
    <t>预扣税</t>
  </si>
  <si>
    <t>ภาษีหัก ณ ที่จ่าย</t>
  </si>
  <si>
    <t>W ACCOUNT AND SERVICE CO., LTD./建筑工厂第一期税金</t>
  </si>
  <si>
    <t>W ACCOUNT AND SERVICE CO., LTD./建筑工厂第二期税金</t>
  </si>
  <si>
    <t>律师费</t>
  </si>
  <si>
    <t>ค่าธรรมเนียมทนายความ</t>
  </si>
  <si>
    <t>W ACCOUNT AND SERVICE CO., LTD./4月律师咨询费</t>
  </si>
  <si>
    <t>Tawanoak Charoensin. Co., Ltd（邓总）/工程款第二期</t>
  </si>
  <si>
    <t>Bantanai Law Firm Co., Ltd/5月律师咨询费</t>
  </si>
  <si>
    <t>投资款</t>
  </si>
  <si>
    <t>เงินลงทุน</t>
  </si>
  <si>
    <t>常州我信光学有限公司</t>
  </si>
  <si>
    <t>兑换泰铢</t>
  </si>
  <si>
    <t>แลกเงินบาทไทย</t>
  </si>
  <si>
    <t>日期：2024.6.30</t>
  </si>
  <si>
    <t>电费</t>
  </si>
  <si>
    <t>ค่าไฟฟ้า</t>
  </si>
  <si>
    <t>TTN ELECTRIC CO.,LTD. /电力设施高压费用</t>
  </si>
  <si>
    <t>存款利息</t>
  </si>
  <si>
    <t>ดอกเบี้ยเงินฝาก</t>
  </si>
  <si>
    <t>KBank开泰银行/存款利息</t>
  </si>
  <si>
    <t>应交税款</t>
  </si>
  <si>
    <t>ภาษีที่ต้องชำระ</t>
  </si>
  <si>
    <t>KBank开泰银行/应交代扣代缴税款</t>
  </si>
  <si>
    <t>Tawanoak Charoensin. Co., Ltd（邓总）/土地款第二期</t>
  </si>
  <si>
    <t>退回</t>
  </si>
  <si>
    <t>กลับ</t>
  </si>
  <si>
    <t>Tawanoak Charoensin. Co., Ltd（邓总）/土地款二期</t>
  </si>
  <si>
    <t>Phijit Trakulpitakkit（邓总）/土地款第二期</t>
  </si>
  <si>
    <t>Bantanai Law Firm Co., Ltd/6月律师咨询费</t>
  </si>
  <si>
    <t>利息</t>
  </si>
  <si>
    <t>ความสนใจ</t>
  </si>
  <si>
    <t>利息税</t>
  </si>
  <si>
    <t>ภาษีดอกเบี้ย</t>
  </si>
  <si>
    <t>KBank开泰银行/利息税费</t>
  </si>
  <si>
    <t>楚凡/到大使馆递交《境外中资企业注册表》</t>
  </si>
  <si>
    <t>楚凡/到大使馆咨询《境外中资企业注册表》</t>
  </si>
  <si>
    <t>楚凡/家-机场</t>
  </si>
  <si>
    <t>Tollway Call Center 1233/ 过路费</t>
  </si>
  <si>
    <t>住宿费</t>
  </si>
  <si>
    <t>ค่าที่พัก</t>
  </si>
  <si>
    <t>楚凡/公寓押金（押二付一）</t>
  </si>
  <si>
    <t>伙食费</t>
  </si>
  <si>
    <t>ค่าอาหาร</t>
  </si>
  <si>
    <r>
      <rPr>
        <sz val="12"/>
        <rFont val="Tahoma"/>
        <family val="2"/>
      </rPr>
      <t>คิทเช่นวัน</t>
    </r>
    <r>
      <rPr>
        <sz val="12"/>
        <rFont val="楷体"/>
        <charset val="134"/>
      </rPr>
      <t xml:space="preserve"> (Kitchen'1 </t>
    </r>
    <r>
      <rPr>
        <sz val="12"/>
        <rFont val="Tahoma"/>
        <family val="2"/>
      </rPr>
      <t>ครัวปิ้งเป็ด</t>
    </r>
    <r>
      <rPr>
        <sz val="12"/>
        <rFont val="楷体"/>
        <charset val="134"/>
      </rPr>
      <t>)/晚餐</t>
    </r>
  </si>
  <si>
    <t>楚凡/家-大使馆</t>
  </si>
  <si>
    <t>楚凡/大使馆-家</t>
  </si>
  <si>
    <t>日期：2024.7.31</t>
  </si>
  <si>
    <t>Provincial Electricity Authority/ 电力费</t>
  </si>
  <si>
    <t>楚凡/提现</t>
  </si>
  <si>
    <t>我信光学（泰国）有限公司/公寓房租（押二付一）</t>
  </si>
  <si>
    <t>房屋租赁费</t>
  </si>
  <si>
    <t>ค่าเช่าบ้าน</t>
  </si>
  <si>
    <t>Electricity Authority Ban Bueng/临时办公室</t>
  </si>
  <si>
    <t>Jiraschaya wongcharoen/服务费</t>
  </si>
  <si>
    <t>劳务费</t>
  </si>
  <si>
    <t>ค่าแรง</t>
  </si>
  <si>
    <t>Foreign worker employment agency ABLE co./缅甸劳工（6人）费用</t>
  </si>
  <si>
    <t>购置费</t>
  </si>
  <si>
    <t>ค่าธรรมเนียมการเข้าซื้อกิจการ</t>
  </si>
  <si>
    <t>CHAYIOS FURNI/临时办公室桌椅</t>
  </si>
  <si>
    <t>Bantanai Law Firm Co., Ltd/律师咨询费</t>
  </si>
  <si>
    <t>设备款</t>
  </si>
  <si>
    <t>รุ่นอุปกรณ์</t>
  </si>
  <si>
    <t>SHOWA SHINKU CO., LTD/日本昭和镀膜机</t>
  </si>
  <si>
    <t>建材费</t>
  </si>
  <si>
    <t>ค่าวัสดุก่อสร้าง</t>
  </si>
  <si>
    <t>常州凯进光电设备有限公司/装修材料</t>
  </si>
  <si>
    <t>常州凯进光电设备有限公司/新科隆镀膜机</t>
  </si>
  <si>
    <t>报关税</t>
  </si>
  <si>
    <t>ประกาศศุลกากร</t>
  </si>
  <si>
    <t>泰隆银行杭州萧山支行/报关税</t>
  </si>
  <si>
    <t>邮寄费</t>
  </si>
  <si>
    <t>ค่าส่งไปรษณีย์</t>
  </si>
  <si>
    <t>常州我信光学有限公司/《中资境外企业注册表》回执单</t>
  </si>
  <si>
    <t>楚凡/寄快递《注册表》回执单</t>
  </si>
  <si>
    <t>楚凡/家-班邦 银行文件签字</t>
  </si>
  <si>
    <t>楚凡/班邦-家</t>
  </si>
  <si>
    <t>楚凡/家-班邦 银行跨境汇款业务办理</t>
  </si>
  <si>
    <t>楚凡/家-酒店</t>
  </si>
  <si>
    <t>楚凡、朴总/曼谷-班邦</t>
  </si>
  <si>
    <t>Choe Restaurant/午餐</t>
  </si>
  <si>
    <t>Chorchaba Restaurant/晚餐</t>
  </si>
  <si>
    <t>Choe Hotel/朴总 酒店两晚</t>
  </si>
  <si>
    <t>Choe Hotel/楚凡 酒店两晚</t>
  </si>
  <si>
    <t>购物费</t>
  </si>
  <si>
    <t>ค่าธรรมเนียมการช้อปปิ้ง</t>
  </si>
  <si>
    <t>Lotu's/公寓物品添置</t>
  </si>
  <si>
    <t>洗衣费</t>
  </si>
  <si>
    <t>ค่าซักรีด</t>
  </si>
  <si>
    <t>Choe Hotel/洗衣服</t>
  </si>
  <si>
    <t>Aje aje Korean Restaurant/晚饭</t>
  </si>
  <si>
    <t>Pa Boon Cafe/ 咖啡</t>
  </si>
  <si>
    <t>CHAIYOS FURNITURE LTD.,PART/办公室椅子</t>
  </si>
  <si>
    <t>Nitori/楚凡生活用品</t>
  </si>
  <si>
    <t>MUJI/楚凡生活用品</t>
  </si>
  <si>
    <t>YVES ROCHER/楚凡生活用品</t>
  </si>
  <si>
    <t>Lalamove/楚凡搬家</t>
  </si>
  <si>
    <t>Chorchaba Restaurant/咖啡</t>
  </si>
  <si>
    <t>Chorchaba Restaurant/午餐</t>
  </si>
  <si>
    <t>SA RANG SHA/晚餐</t>
  </si>
  <si>
    <t>Big C/ 朴总、楚凡生活用品</t>
  </si>
  <si>
    <t>Cafe Amazon/咖啡</t>
  </si>
  <si>
    <t>Han Ma Um/晚餐</t>
  </si>
  <si>
    <t>日期：2024.8.31</t>
  </si>
  <si>
    <t>租赁费</t>
  </si>
  <si>
    <t>ค่าเช่า</t>
  </si>
  <si>
    <t>THAI-LIAN FORKLIFT CO./叉车</t>
  </si>
  <si>
    <t>The Premio Condo/朴总、楚凡7月房租</t>
  </si>
  <si>
    <t>员工薪资</t>
  </si>
  <si>
    <t>เงินเดือนพนักงาน</t>
  </si>
  <si>
    <t>Yongyuth Boonma/7月工资</t>
  </si>
  <si>
    <t>Kengphachon/7月工资</t>
  </si>
  <si>
    <t>KBank开泰银行/工资单转账手续费</t>
  </si>
  <si>
    <t>报销</t>
  </si>
  <si>
    <t>เพื่อชดใช้</t>
  </si>
  <si>
    <t>Yongyuth Boonma</t>
  </si>
  <si>
    <t>D.RENT AND SERVICE CO.,LTD./升降机2台（15天）</t>
  </si>
  <si>
    <t>Kengphachon Chamnong</t>
  </si>
  <si>
    <t>SENLONG W CO., LTD./ 龙姐BOI咨询服务、业务办理费用</t>
  </si>
  <si>
    <t>Lotu's/办公室风扇</t>
  </si>
  <si>
    <t>NUTTAPOL SUBP/临时办公室8月租金</t>
  </si>
  <si>
    <t>KBank开泰银行/手续费</t>
  </si>
  <si>
    <t>TOYOTA/全款</t>
  </si>
  <si>
    <t>Bantanai Law Firm Co., Ltd/8月律师咨询费</t>
  </si>
  <si>
    <t>Bantanai Law Firm Co., Ltd/合同翻译咨询</t>
  </si>
  <si>
    <t>Bantanai Law Firm Co., Ltd/1号土地定金</t>
  </si>
  <si>
    <t>招聘费</t>
  </si>
  <si>
    <t>ค่าสมัคร</t>
  </si>
  <si>
    <t>nms (Thailand) Co., Ltd. (Head Office)/猎头公司人员费</t>
  </si>
  <si>
    <t>进口税金</t>
  </si>
  <si>
    <t>ภาษีนำเข้า</t>
  </si>
  <si>
    <t>Bank of China Zhejiang Hangzhou Kaiyuan Sub-branch/进口税金</t>
  </si>
  <si>
    <t>M Jopu Cafe/午餐</t>
  </si>
  <si>
    <t>网费</t>
  </si>
  <si>
    <t>ค่าอินเตอร์เน็ต</t>
  </si>
  <si>
    <t>Ture center/公寓wifi</t>
  </si>
  <si>
    <t>Texas Chicken/午餐</t>
  </si>
  <si>
    <t>Big C/ 陈总团队（生活用品）</t>
  </si>
  <si>
    <t>BnB Home/陈总团队（生活用品）</t>
  </si>
  <si>
    <t>楚凡/班邦-机场</t>
  </si>
  <si>
    <t>Lotu's/陈总团队（生活用品）</t>
  </si>
  <si>
    <t>Lotu's/陈总团队（灯）</t>
  </si>
  <si>
    <r>
      <rPr>
        <sz val="12"/>
        <rFont val="Tahoma"/>
        <family val="2"/>
      </rPr>
      <t>ก๋วยเตี๋ยวที่บ้าน</t>
    </r>
    <r>
      <rPr>
        <sz val="12"/>
        <rFont val="楷体"/>
        <charset val="134"/>
      </rPr>
      <t>/ 午饭</t>
    </r>
  </si>
  <si>
    <t>Toon/超市-工厂来回</t>
  </si>
  <si>
    <t>招待费</t>
  </si>
  <si>
    <t>ค่ารักษาพยาบาล</t>
  </si>
  <si>
    <t>宝记酒店/陈总团队（晚饭）</t>
  </si>
  <si>
    <t>dtac/陈总团队</t>
  </si>
  <si>
    <t>Lotu's/陈总团队</t>
  </si>
  <si>
    <t>Lotu's/办公室冰箱</t>
  </si>
  <si>
    <t>Toon/超市-工厂</t>
  </si>
  <si>
    <t>Kitkasikorn/陈总团队（工具）</t>
  </si>
  <si>
    <t>COIII/陈总团队（充电头）</t>
  </si>
  <si>
    <t>Postoffice Ban Bueng/ 泰国科宝保密协议邮寄</t>
  </si>
  <si>
    <t>D.RENT AND SERVICE CO.,LTD./升降机1台（12m）</t>
  </si>
  <si>
    <t>体检费</t>
  </si>
  <si>
    <t>ค่าตรวจร่างกาย</t>
  </si>
  <si>
    <t>Kengphachon/员工体检（5人）</t>
  </si>
  <si>
    <t>办公费</t>
  </si>
  <si>
    <t>ค่าใช้จ่ายสำนักงาน</t>
  </si>
  <si>
    <t>okc corporation co., ltd/ 办公用品</t>
  </si>
  <si>
    <t>Bump Coffee Space/ 咖啡</t>
  </si>
  <si>
    <r>
      <rPr>
        <sz val="12"/>
        <rFont val="Tahoma"/>
        <family val="2"/>
      </rPr>
      <t>นนท์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ตลาดหัวกุญแจ</t>
    </r>
    <r>
      <rPr>
        <sz val="12"/>
        <rFont val="楷体"/>
        <charset val="134"/>
      </rPr>
      <t>) Nont/ 午餐</t>
    </r>
  </si>
  <si>
    <t>GREYHOUND CAFE/ 午餐</t>
  </si>
  <si>
    <t>宝记酒店/晚饭</t>
  </si>
  <si>
    <t>Home Pro/ 办公室饮水机</t>
  </si>
  <si>
    <t>owner thidafood/晚餐</t>
  </si>
  <si>
    <t>bump Coffee Space/ 咖啡</t>
  </si>
  <si>
    <t>WARAPORN Health Care/员工体检（1人）</t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</si>
  <si>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เฟลเวอร์ส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ออฟ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เอเซีย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/水</t>
    </r>
  </si>
  <si>
    <t>日期：2024.9.30</t>
  </si>
  <si>
    <t>工程款</t>
  </si>
  <si>
    <t>เงินโครงการ</t>
  </si>
  <si>
    <t>XIONGWEI ENGINEERING/净化车间地坪工程承建（50%）</t>
  </si>
  <si>
    <t>Tawanoak Charoensin. Co., Ltd（邓总）/工程款第三期</t>
  </si>
  <si>
    <t>Tawanoak Charoensin. Co., Ltd（邓总）/工程款第三期（补）</t>
  </si>
  <si>
    <t>Mrs. Somjai Suthanachotikul/朴总、楚凡8月房租</t>
  </si>
  <si>
    <t>8月员工工资</t>
  </si>
  <si>
    <t>雇佣费</t>
  </si>
  <si>
    <t>ค่าธรรมเนียมการจ้างงาน</t>
  </si>
  <si>
    <t>SECURITY GUARD/保安8月工资</t>
  </si>
  <si>
    <t>MR. KRITSADA WONGTHEP/租车</t>
  </si>
  <si>
    <t>增值税</t>
  </si>
  <si>
    <t>ภาษีมูลค่าเพิ่ม</t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</si>
  <si>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ดี</t>
    </r>
    <r>
      <rPr>
        <sz val="12"/>
        <rFont val="楷体"/>
        <charset val="134"/>
      </rPr>
      <t>.</t>
    </r>
    <r>
      <rPr>
        <sz val="12"/>
        <rFont val="Tahoma"/>
        <family val="2"/>
      </rPr>
      <t>เร้นท์แอนด์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เซอร์วิส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/升降机租赁增值税</t>
    </r>
  </si>
  <si>
    <t>签证费</t>
  </si>
  <si>
    <t>ค่าธรรมเนียมวีซ่า</t>
  </si>
  <si>
    <t>MYINT THINZAR/学习签证续签费用</t>
  </si>
  <si>
    <t>MYINT THINZAR/商务签证办理费用</t>
  </si>
  <si>
    <t>TTN ELECTRIC CO.,LTD. /电力设施低压费用</t>
  </si>
  <si>
    <t>A ABLE CO./增值税退回</t>
  </si>
  <si>
    <t>装修费</t>
  </si>
  <si>
    <t>ค่าตกแต่ง</t>
  </si>
  <si>
    <t>XIONGWEI ENGINEERING/净化车间地坪工程承建二期</t>
  </si>
  <si>
    <t>Foreign worker employment agency ABLE co./缅甸劳工（24人）费用一期</t>
  </si>
  <si>
    <t>电力费</t>
  </si>
  <si>
    <t>power service/空调电力费</t>
  </si>
  <si>
    <t>THAIMD ENGINEERING CO.,LTD./空调装修</t>
  </si>
  <si>
    <t>退还</t>
  </si>
  <si>
    <t>MR. KRITSADA/租车押金退回</t>
  </si>
  <si>
    <t>Yongyuth Boonma/退还</t>
  </si>
  <si>
    <t>ABLE/缅甸劳工（24人）费用二期</t>
  </si>
  <si>
    <t>Piao Wanzhu</t>
  </si>
  <si>
    <t>THAI-LIAN FORKLIFT CO.,LTD./叉车租赁</t>
  </si>
  <si>
    <t>MR. Thanatip Thongya/房屋租赁押金</t>
  </si>
  <si>
    <r>
      <rPr>
        <sz val="12"/>
        <rFont val="Tahoma"/>
        <family val="2"/>
      </rPr>
      <t>ก้องเกียรติ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บาดาลเจาะน้ำบาดาลทุกขนาด</t>
    </r>
    <r>
      <rPr>
        <sz val="12"/>
        <rFont val="楷体"/>
        <charset val="134"/>
      </rPr>
      <t>/地下井钻探许可</t>
    </r>
  </si>
  <si>
    <t>CHAIYOS FURNITURE LTD.,PART/公寓家具</t>
  </si>
  <si>
    <t>A ABLE ENTERPRISEA CO.,LTD./缅甸劳工（24人）费用三期</t>
  </si>
  <si>
    <t>Bantanai Law Firm Co., Ltd/9月律师咨询费</t>
  </si>
  <si>
    <t>日期：2024.10.31</t>
  </si>
  <si>
    <t>The Premio Condo/朴总、楚凡9月房租</t>
  </si>
  <si>
    <t>Tawanoak Charoensin. Co., Ltd（邓总）/工程款（补差价）</t>
  </si>
  <si>
    <t>员工工资</t>
  </si>
  <si>
    <t>9月员工工资</t>
  </si>
  <si>
    <t>退款</t>
  </si>
  <si>
    <t>คืนเงิน</t>
  </si>
  <si>
    <t>我信光学（泰国）有限公司/工资重复发放退回款</t>
  </si>
  <si>
    <t>24080007员工工资</t>
  </si>
  <si>
    <t>24080007员工工资（重复）</t>
  </si>
  <si>
    <t>power service/空调安装费</t>
  </si>
  <si>
    <t>SECURITY GUARD/保安9月工资</t>
  </si>
  <si>
    <t>海关关税</t>
  </si>
  <si>
    <t>ภาษีศุลกากร</t>
  </si>
  <si>
    <t>海关/设备进口税费</t>
  </si>
  <si>
    <t>SOMYOT JINTANALERT/房租（押二付一）</t>
  </si>
  <si>
    <t>XIONGWEI ENGINEERING/净化车间地坪工程承建三期</t>
  </si>
  <si>
    <t>购置款</t>
  </si>
  <si>
    <t>ซื้อเงิน</t>
  </si>
  <si>
    <t>Gaode Thchnology Co., Ltd./干燥机</t>
  </si>
  <si>
    <t>HUA XIN PROJECT CO.,LTD./ 工厂大门修建</t>
  </si>
  <si>
    <t>PV671023</t>
  </si>
  <si>
    <r>
      <rPr>
        <sz val="12"/>
        <rFont val="Tahoma"/>
        <family val="2"/>
      </rPr>
      <t>เตียงนอน</t>
    </r>
    <r>
      <rPr>
        <sz val="12"/>
        <rFont val="楷体"/>
        <charset val="134"/>
      </rPr>
      <t xml:space="preserve"> 2 </t>
    </r>
    <r>
      <rPr>
        <sz val="12"/>
        <rFont val="Tahoma"/>
        <family val="2"/>
      </rPr>
      <t>ชั้น</t>
    </r>
    <r>
      <rPr>
        <sz val="12"/>
        <rFont val="楷体"/>
        <charset val="134"/>
      </rPr>
      <t xml:space="preserve">  (</t>
    </r>
    <r>
      <rPr>
        <sz val="12"/>
        <rFont val="Tahoma"/>
        <family val="2"/>
      </rPr>
      <t>พนักงานพม่า</t>
    </r>
    <r>
      <rPr>
        <sz val="12"/>
        <rFont val="楷体"/>
        <charset val="134"/>
      </rPr>
      <t xml:space="preserve">) office </t>
    </r>
    <r>
      <rPr>
        <sz val="12"/>
        <rFont val="Tahoma"/>
        <family val="2"/>
      </rPr>
      <t>ชั่วคราว</t>
    </r>
    <r>
      <rPr>
        <sz val="12"/>
        <rFont val="楷体"/>
        <charset val="134"/>
      </rPr>
      <t>/缅甸员工床（3张）</t>
    </r>
  </si>
  <si>
    <t>AIR TICKET FOR MISS MYINT THINZAR/返程票（昆明-曼谷）</t>
  </si>
  <si>
    <t>SENLONG W CO./（龙姐）会计咨询费</t>
  </si>
  <si>
    <t>NUTTAPOL SUBP/临时办公室9月租金</t>
  </si>
  <si>
    <r>
      <rPr>
        <sz val="12"/>
        <rFont val="Tahoma"/>
        <family val="2"/>
      </rPr>
      <t>เครื่องทำน้ำอุ่น</t>
    </r>
    <r>
      <rPr>
        <sz val="12"/>
        <rFont val="楷体"/>
        <charset val="134"/>
      </rPr>
      <t xml:space="preserve"> SHARP 3500W </t>
    </r>
    <r>
      <rPr>
        <sz val="12"/>
        <rFont val="Tahoma"/>
        <family val="2"/>
      </rPr>
      <t>พร้อมติดตั้ง</t>
    </r>
    <r>
      <rPr>
        <sz val="12"/>
        <rFont val="楷体"/>
        <charset val="134"/>
      </rPr>
      <t>/热水器</t>
    </r>
  </si>
  <si>
    <t>power service/房间空调、洗衣机、冰箱</t>
  </si>
  <si>
    <t>CHAIYOS FURNI/房间置办（床、衣柜、书桌）</t>
  </si>
  <si>
    <t>CH.ENGINEERING 2010 CO.,LTD./cctv（一期40%）</t>
  </si>
  <si>
    <t>withhoding tax （预扣税）</t>
  </si>
  <si>
    <t>社保</t>
  </si>
  <si>
    <t>ประกันสังคม</t>
  </si>
  <si>
    <t>SSO (Social Security Contribution Fund)/9月社保缴纳</t>
  </si>
  <si>
    <t>MR PRAWIT KAMOLBOON/地下水工程</t>
  </si>
  <si>
    <t>PV671024</t>
  </si>
  <si>
    <t>Corporate Income Tax/9月预扣税3</t>
  </si>
  <si>
    <t>PV671020</t>
  </si>
  <si>
    <t>Corporate Income Tax/9月预扣税53</t>
  </si>
  <si>
    <t>TON MAHANAKHON CRANE CO.,LTD./起重机费用</t>
  </si>
  <si>
    <t>PV671025</t>
  </si>
  <si>
    <t>LOTUS OXYGEN/煤气租赁</t>
  </si>
  <si>
    <t>PV671027</t>
  </si>
  <si>
    <t>MR. Patchara Thongsri/网络安装费（一期50%）</t>
  </si>
  <si>
    <t>PV671026</t>
  </si>
  <si>
    <t>CHAIYOS FURNITURE LTD.,PART/公寓床、床垫</t>
  </si>
  <si>
    <t>PV671028</t>
  </si>
  <si>
    <t>楚凡</t>
  </si>
  <si>
    <t>ABLE /缅甸劳工（24人）费用结束</t>
  </si>
  <si>
    <t>PV671029</t>
  </si>
  <si>
    <t>PV671032</t>
  </si>
  <si>
    <t>PV671034</t>
  </si>
  <si>
    <t>朴总9月工资</t>
  </si>
  <si>
    <t>PV671037</t>
  </si>
  <si>
    <t>TANAWAT NANNA/管道安装+设备（一期50%）</t>
  </si>
  <si>
    <t>PV671036</t>
  </si>
  <si>
    <t>楚凡/备用金</t>
  </si>
  <si>
    <t>PV671038</t>
  </si>
  <si>
    <t>制造费</t>
  </si>
  <si>
    <t>ต้นทุนการผลิต</t>
  </si>
  <si>
    <t>FU SUN TONG/芯取油槽一期（50%）</t>
  </si>
  <si>
    <t>PV671039</t>
  </si>
  <si>
    <t>缅甸员工（6人）/路费补贴</t>
  </si>
  <si>
    <t>PV671040</t>
  </si>
  <si>
    <t>押金退还</t>
  </si>
  <si>
    <t>การคืนเงินมัดจำ</t>
  </si>
  <si>
    <t>TOYOTA/押金退款</t>
  </si>
  <si>
    <t>GET GOOD CREATION CO.,LTD./公司门头（50%）</t>
  </si>
  <si>
    <t>PV671041</t>
  </si>
  <si>
    <t>BANBUENG STEEL WORK LTD.,PART/12张床（缅甸宿舍）</t>
  </si>
  <si>
    <t>PV671042</t>
  </si>
  <si>
    <t>WARAKORN BIDO/一楼办公室桌椅安装费</t>
  </si>
  <si>
    <t>PV671044</t>
  </si>
  <si>
    <t>清关费</t>
  </si>
  <si>
    <t>ค่าธรรมเนียมพิธีการศุลกากร</t>
  </si>
  <si>
    <t>MR. GUOPING XIE/清关（10.16货）</t>
  </si>
  <si>
    <t>PV671045</t>
  </si>
  <si>
    <t>POWER SERVICE/2台冰箱（缅甸宿舍）</t>
  </si>
  <si>
    <t>PV671046</t>
  </si>
  <si>
    <t>CH.ENGINEERING 2010 CO.,LTD./cctv（二期60%）</t>
  </si>
  <si>
    <t>PV671047</t>
  </si>
  <si>
    <t>P.S.L.STAR TRADING CO.,LTD./打卡机购买安装</t>
  </si>
  <si>
    <t>PV671048</t>
  </si>
  <si>
    <t>MR. Patchara Thongsri/网络安装费（二期50%）</t>
  </si>
  <si>
    <t>PV671049</t>
  </si>
  <si>
    <t>TANAWAT NANNA/井泵安装+设备（二期50%）</t>
  </si>
  <si>
    <t>PV671050</t>
  </si>
  <si>
    <t>Customs/二手设备集装箱海关费用</t>
  </si>
  <si>
    <t>PV671055</t>
  </si>
  <si>
    <t>宝记饭店/中国人10月餐费</t>
  </si>
  <si>
    <t>PV671056</t>
  </si>
  <si>
    <t>BANTANAI LAW FIRM CO.,LTD./土地款（1/4莱二期全款）</t>
  </si>
  <si>
    <t>PV671054</t>
  </si>
  <si>
    <t>A ABLE/缅甸劳工（24人）仰光-拉廊岛机票</t>
  </si>
  <si>
    <t>PV671043</t>
  </si>
  <si>
    <t>PP OA AND SERVICE LIMITED PARTNERSHIP/打印机（立式）</t>
  </si>
  <si>
    <t>PV671058</t>
  </si>
  <si>
    <r>
      <rPr>
        <sz val="12"/>
        <rFont val="楷体"/>
        <charset val="134"/>
      </rPr>
      <t xml:space="preserve">Yongyuth（Advance </t>
    </r>
    <r>
      <rPr>
        <sz val="12"/>
        <rFont val="Tahoma"/>
        <family val="2"/>
      </rPr>
      <t>ติดตั้งวางท่อประปา</t>
    </r>
    <r>
      <rPr>
        <sz val="12"/>
        <rFont val="宋体-简"/>
        <charset val="134"/>
      </rPr>
      <t>）</t>
    </r>
    <r>
      <rPr>
        <sz val="12"/>
        <rFont val="楷体"/>
        <charset val="134"/>
      </rPr>
      <t>/水管安装</t>
    </r>
  </si>
  <si>
    <t>PV671059</t>
  </si>
  <si>
    <t>E-PLAN(THAILAND) CO.,LTD./镜片烛刻油</t>
  </si>
  <si>
    <t>PV671060</t>
  </si>
  <si>
    <t>PV671067</t>
  </si>
  <si>
    <t>Bantanai Law Firm Co., Ltd/10月律师咨询费</t>
  </si>
  <si>
    <t>PV671061</t>
  </si>
  <si>
    <t>FU SUN TONG/芯取油槽二期（50%）</t>
  </si>
  <si>
    <t>PV671062</t>
  </si>
  <si>
    <t>B.P.S SUPPLY/仓储盒（仓库用）</t>
  </si>
  <si>
    <t>MR. KRITSADA WONGTHEP/租车(2辆)</t>
  </si>
  <si>
    <t>PV671068</t>
  </si>
  <si>
    <t>供应商退款</t>
  </si>
  <si>
    <t>การคืนเงินของซัพพลายเออร์</t>
  </si>
  <si>
    <t>E-PLAN(THAILAND) CO.,LTD./镜片烛刻油（退款）</t>
  </si>
  <si>
    <t>楚凡 备用金</t>
  </si>
  <si>
    <t>Do Home/插线板</t>
  </si>
  <si>
    <t>Do Home/电视机</t>
  </si>
  <si>
    <t>ร้านจานชามบางแสน/餐盘、勺子、筷子、塑料袋、餐盘、汤勺、锅子</t>
  </si>
  <si>
    <t>บมจ. ซีพี ออลล์/矿泉水</t>
  </si>
  <si>
    <t>KITKASIKORN INDUSTRIAL SUPPLY CO./电缆线</t>
  </si>
  <si>
    <t>7-Eleven/ 可乐、饮料、水、雪糕</t>
  </si>
  <si>
    <t>ส. สหกันท์ค้าวสดุ/电源线、电视柜</t>
  </si>
  <si>
    <t>ร้านปริศนาทำกุญแจทุก/复印钥匙</t>
  </si>
  <si>
    <t>BANBUNG STATIONERY LTD./ 胶带、小刀、刀片</t>
  </si>
  <si>
    <t>BANBUNG STATIONERY LTD./办公用品</t>
  </si>
  <si>
    <t>บริษัทไปรษณีย์ไทย จำกัด/文件邮寄</t>
  </si>
  <si>
    <t>ร้าน เอก เครื่องจริ/卫生洁具</t>
  </si>
  <si>
    <t>EEC Labour Administration Centre/胡琼新工作证办理</t>
  </si>
  <si>
    <t>7-Eleven/员工饮品</t>
  </si>
  <si>
    <t>Do Home/卫生间用品、饮水机、卫生洁具</t>
  </si>
  <si>
    <t>ร้าน เอก เครื่องจริ/垃圾桶、垃圾袋、抹布</t>
  </si>
  <si>
    <t>BANBUNG STATIONERY LTD./计算器、马克笔</t>
  </si>
  <si>
    <t>BLUE SKY WATER/饮用水</t>
  </si>
  <si>
    <t>นายประยูร สิริประยูร/中国4人 Chochaba - 工厂</t>
  </si>
  <si>
    <t>dtac/胡经理电话月卡</t>
  </si>
  <si>
    <t>KEX Express/试作镜片（cz-th）</t>
  </si>
  <si>
    <t>นายประยูร สิริประยูร/唐经理曼谷一日游+送机（曼谷，机场）</t>
  </si>
  <si>
    <t>นายประยูร สิริประยูร/HOYA客户接机（机场-工厂）</t>
  </si>
  <si>
    <t>นายประยูร สิริประยูร/HOYA客户回程（Premio-酒店）</t>
  </si>
  <si>
    <t>บริษัท หนองบอนแดง ปิโตรเลียม จำกัด/汽油 6791</t>
  </si>
  <si>
    <t>ร้าน เอก เครื่องจริ/卫生间（地毯、水管）</t>
  </si>
  <si>
    <t>日期：2024.11.30</t>
  </si>
  <si>
    <t>THINKNET CO.,LTD./Job Thai注册（2职位1年）</t>
  </si>
  <si>
    <t>BANBUENG STEEL WORK LTD.,PART./缅甸宿舍2套床</t>
  </si>
  <si>
    <t>HUA XIN PROJECT CO.,LTD/公司大门伸缩门</t>
  </si>
  <si>
    <t>PV671132</t>
  </si>
  <si>
    <t>10月员工工资</t>
  </si>
  <si>
    <t>10月缅甸6人工资</t>
  </si>
  <si>
    <t>KBank/工资单手续费（泰）</t>
  </si>
  <si>
    <t>KBank/工资单手续费（缅）</t>
  </si>
  <si>
    <t>海关/SF两个包裹（A0060671101196）</t>
  </si>
  <si>
    <t>PV671105</t>
  </si>
  <si>
    <t>Tawanoak Charoensin. Co., Ltd（邓总）/厂房建设（9月合同）一期50%</t>
  </si>
  <si>
    <t>PV671104</t>
  </si>
  <si>
    <t>S.C. ALUMINIUM CO.,LTD./警卫室（一期）</t>
  </si>
  <si>
    <t>PV671106</t>
  </si>
  <si>
    <t>海关/24号船集装箱</t>
  </si>
  <si>
    <t>PV671113</t>
  </si>
  <si>
    <t>打扫费</t>
  </si>
  <si>
    <t>ค่าทำความสะอาด</t>
  </si>
  <si>
    <t>MISS AREE NANNA/清洁打扫费用</t>
  </si>
  <si>
    <t>PV671112</t>
  </si>
  <si>
    <t>午餐费</t>
  </si>
  <si>
    <t>ค่าอาหารกลางวัน</t>
  </si>
  <si>
    <t>JIRAPA MUSIKA/10月外包午餐费</t>
  </si>
  <si>
    <t>PV671109</t>
  </si>
  <si>
    <t>SOMYOT JINTANALERT/nongcha房10月租金（水电）</t>
  </si>
  <si>
    <t>PV671111</t>
  </si>
  <si>
    <t>YONGYUTH BOONMA/四面佛建造及其他物品(预付款)</t>
  </si>
  <si>
    <t>PV671107</t>
  </si>
  <si>
    <t>MS. ANOCHAR SAEJUNG/四面佛</t>
  </si>
  <si>
    <t>PV671108</t>
  </si>
  <si>
    <t>MR. Thanatip Thongya/工厂附近房10月租金（水电）</t>
  </si>
  <si>
    <t>PV671110</t>
  </si>
  <si>
    <t>退税</t>
  </si>
  <si>
    <t>การขอคืนภาษี</t>
  </si>
  <si>
    <t>MR. KRITSADA WONGTHEP/租车公司退税</t>
  </si>
  <si>
    <t>SECURITY GUAR/10月安保费用</t>
  </si>
  <si>
    <t>PV671114</t>
  </si>
  <si>
    <t>MR.TECHATHAT THAPTHIMTHONG PHAKUL/缅甸员工接送10月</t>
  </si>
  <si>
    <t>PV671115</t>
  </si>
  <si>
    <t>ABLE/缅甸劳工（24人）旅费三期（结束）</t>
  </si>
  <si>
    <t>PV671116</t>
  </si>
  <si>
    <t>ABE88 ENTERPRISE CO.,LTD./缅甸员工6人劳务管理费</t>
  </si>
  <si>
    <t>PV671117</t>
  </si>
  <si>
    <t>Mrs. Somjai Suthanachotikul/朴总、楚凡10月房租</t>
  </si>
  <si>
    <t>PV671118</t>
  </si>
  <si>
    <t>NUTTAPOL SUBP/临时办公室10月租金</t>
  </si>
  <si>
    <t>PV671119</t>
  </si>
  <si>
    <t>PV671120</t>
  </si>
  <si>
    <t>材料费</t>
  </si>
  <si>
    <t>ค่าวัสดุ</t>
  </si>
  <si>
    <t>KITKASIKORN INDUSTRIAL SUPPLY CO.,LTD./电缆线</t>
  </si>
  <si>
    <t>PV671121</t>
  </si>
  <si>
    <t>ABE88 ENTERPRISE CO.,LTD./缅甸员工6人社保费</t>
  </si>
  <si>
    <t>PV671122</t>
  </si>
  <si>
    <t>THAI-LIAN FORKLIFT CO.,LTD./叉车租赁（一个月）</t>
  </si>
  <si>
    <t>PV671123</t>
  </si>
  <si>
    <t>Myint Thinzar（Jill）/10月语言教学</t>
  </si>
  <si>
    <t>PV671124</t>
  </si>
  <si>
    <t>Chufan Lu （楚凡）/10月语言教学</t>
  </si>
  <si>
    <t>PV671125</t>
  </si>
  <si>
    <t>PV671126</t>
  </si>
  <si>
    <t>HUA XIN PROJECT CO.,LTD/公司大门伸缩门（20%尾款）</t>
  </si>
  <si>
    <t>PV6711232</t>
  </si>
  <si>
    <t>SSO (Social Security Contribution Fund)/10月社保缴纳</t>
  </si>
  <si>
    <t>培训费</t>
  </si>
  <si>
    <t>ค่าฝึกอบรม</t>
  </si>
  <si>
    <t>SOCOTEC CERTIFICATION(T) CO/ ISO培训费5天</t>
  </si>
  <si>
    <t>MS. CHUFAN LU</t>
  </si>
  <si>
    <t>P S TRADING GROUP CO., LTD./集装箱（危险品仓库）</t>
  </si>
  <si>
    <t>个人所得税</t>
  </si>
  <si>
    <t>ภาษีเงินได้บุคคลธรรมดา</t>
  </si>
  <si>
    <t>Corporate Income Tax/10月个人所得税1</t>
  </si>
  <si>
    <t>TUANGSAP FURN/休息凉亭（吸烟区）</t>
  </si>
  <si>
    <t>Corporate Income Tax/10月预扣税3</t>
  </si>
  <si>
    <t>Corporate Income Tax/10月预扣税53</t>
  </si>
  <si>
    <t>PICHAYAPAT SUPPLY CO.,LTD./休息长凳</t>
  </si>
  <si>
    <t>MS. Noppawan Pudpai/肖经理工作签证</t>
  </si>
  <si>
    <t>清洁费</t>
  </si>
  <si>
    <t>MR.TECHATHAT THAPTHIMTHONG PHAKUL/地面清洁（工厂门外地面）</t>
  </si>
  <si>
    <t>员工福利</t>
  </si>
  <si>
    <t>ผลประโยชน์ของพนักงาน</t>
  </si>
  <si>
    <t>缅甸24人员工福利补贴</t>
  </si>
  <si>
    <t>TANAWAT NANNA/移动水泵控制柜、食堂水管工程</t>
  </si>
  <si>
    <t>I.T.ADVANTAGE CO.,LTD./财务软件</t>
  </si>
  <si>
    <t>YONGYUTH BOONMA</t>
  </si>
  <si>
    <t>S.C. ALUMINIUM CO.,LTD./警卫室 安装二期</t>
  </si>
  <si>
    <t>power service/空调安装（5套）</t>
  </si>
  <si>
    <t>JIRAPA MUSIKA/11月1-15日 员工食堂外包午餐费</t>
  </si>
  <si>
    <t>YONGYUTH BOONMA/10月电力费</t>
  </si>
  <si>
    <t>P S TRADING GROUP CO.,LTD./集装箱二期（50%）</t>
  </si>
  <si>
    <t>I.T.ADVANTAGE CO.,LTD./共享服务器、电脑程序</t>
  </si>
  <si>
    <t>GET GOOD CREATION CO.,LTD./公司门头二期（50%）</t>
  </si>
  <si>
    <t>KENGPHACHON CHAMNONG</t>
  </si>
  <si>
    <t>E-PLAN(THAILAND) CO.,LTD./芯取油</t>
  </si>
  <si>
    <t>TON MAHANAKHON CRANE CO.,LTD./吊车租赁服务费</t>
  </si>
  <si>
    <t>MS. CHOMCHUEN NANNA/11月员工午餐费</t>
  </si>
  <si>
    <t xml:space="preserve">  </t>
  </si>
  <si>
    <t>工具费</t>
  </si>
  <si>
    <t>ค่าเครื่องมือ</t>
  </si>
  <si>
    <t>I.T.ADVANTAGE CO.,LTD./转换器（系统使用）</t>
  </si>
  <si>
    <t>SENLONG W CO./BOI、会计服务费</t>
  </si>
  <si>
    <t>MS. KANOKRAT SUKSIRI/缅甸宿舍卫生间修缮</t>
  </si>
  <si>
    <t>HUQIONGXIN,XIAOMINGHUA/10月补贴</t>
  </si>
  <si>
    <t>退押金</t>
  </si>
  <si>
    <t>P S TRADING GROUP CO.,LTD./集装箱押金</t>
  </si>
  <si>
    <t>海关/集装箱关税</t>
  </si>
  <si>
    <t>Kbank手续费</t>
  </si>
  <si>
    <t>KRITSADA CARL/租车费（11月22-30日）</t>
  </si>
  <si>
    <t>GET GOOD CREATION CO.,LTD./玻璃门上标志</t>
  </si>
  <si>
    <t>E-PLAN(THAILAND)CO.,LTD./镜片切削油</t>
  </si>
  <si>
    <t>MR. BANCHA SONGSAKSRI/工厂电气系统、电气安全检验认证</t>
  </si>
  <si>
    <t>THAI-LIAN FORKLIFT CO.,LTD./叉车租赁费（11月21日-12月20日）</t>
  </si>
  <si>
    <t>MR.TECHATHAT THAPTHIMTHONG PHAKUL/11</t>
  </si>
  <si>
    <t>KRITSADA CARL/租车公司退款</t>
  </si>
  <si>
    <t>นายประยูร สิริประยูร/肖经理 机场-工厂</t>
  </si>
  <si>
    <t>Nayrong/肖、中国人招待费</t>
  </si>
  <si>
    <t>ร้าน เอก เครื่องจริ/扫把</t>
  </si>
  <si>
    <t>Chorchaba Restaurant/朴经理、肖、胡 晚饭</t>
  </si>
  <si>
    <t>ร้านข้าวแกงปักษ์โต้/肖、两位日本人招待吃饭</t>
  </si>
  <si>
    <t>711/买水</t>
  </si>
  <si>
    <t>PTT/油费 9067</t>
  </si>
  <si>
    <t>จิดาภา ฮาร์ดแวร์/气管接头</t>
  </si>
  <si>
    <t>ร้านปทุมทรัพย์ พลาสติก/中干4人吃饭</t>
  </si>
  <si>
    <t>PTT/油费 6791</t>
  </si>
  <si>
    <t>PTT/油费 5328</t>
  </si>
  <si>
    <t>นายประยูร สิริประยูร/朴经理 Premio - 机场</t>
  </si>
  <si>
    <t>นายประยูร สิริประยูร/高主任 工厂 - 机场</t>
  </si>
  <si>
    <t>บริษัทไปรษณีย์ไทย จำกัด/海关 文件邮寄</t>
  </si>
  <si>
    <t>ร้านปทุมทรัพย์ พลาสติก/电饭锅（镀膜用）</t>
  </si>
  <si>
    <t>ร้านปทุมทรัพย์ พลาสติก/排插接头（芯取用）</t>
  </si>
  <si>
    <t>BANBUNG STATIONERY/文具</t>
  </si>
  <si>
    <t>Do home/木板、四面佛边角线</t>
  </si>
  <si>
    <t>บริษัท ซีพี แอ็กซ์ตร้า จำกัด (มหาชน) สาขาที่/缅甸员工枕头枕套（27套）</t>
  </si>
  <si>
    <t>KEX Express (Thailand)/SF快递运费（洗净机内仪器）</t>
  </si>
  <si>
    <t>Do home/公司Lobby电视</t>
  </si>
  <si>
    <t>ภูเบต การยาง/6791 补轮胎</t>
  </si>
  <si>
    <t>Do home/边角线、拖把、照片打印纸</t>
  </si>
  <si>
    <t>ร้าน ส.ภักดี (นางสุธิตา ศรีภักดี)/电缆线</t>
  </si>
  <si>
    <t>วิทยาภัณฑ์ (สำนักงานใหญ่)/办公文具</t>
  </si>
  <si>
    <t>BANBUNG STATIONARY/办公用品</t>
  </si>
  <si>
    <t>GET GOOD CREATION CO.,LTD./公章制作</t>
  </si>
  <si>
    <t>บริษัท คอมเซเว่น จำกัด (มหาชน)/DP-HDMI转换器</t>
  </si>
  <si>
    <t>บริษัท เอ.พี.เอ็น.ปีโตรเลียม จำกัด/汽油 6791</t>
  </si>
  <si>
    <t>บริษัท อาชิน ออปติคส์ (ประเทศไทย) จำกั/垃圾桶、餐具柜等</t>
  </si>
  <si>
    <t>บริษัท อาชิน ออปติคส์ (ประเทศไทย) จำกั/文件柜</t>
  </si>
  <si>
    <t>หจก.อักษรสาร ดอทคอม/文件悬挂架</t>
  </si>
  <si>
    <t>ร้าน ส.ภักดี (นางสุธิตา ศรีภักดี)/角钢</t>
  </si>
  <si>
    <r>
      <rPr>
        <sz val="12"/>
        <rFont val="KaiTi"/>
        <family val="3"/>
      </rPr>
      <t xml:space="preserve"> </t>
    </r>
    <r>
      <rPr>
        <sz val="12"/>
        <color theme="1"/>
        <rFont val="KaiTi"/>
        <family val="3"/>
      </rPr>
      <t>สุขพงศ์ ตอนป้บรถยนต์/肖经理驾照</t>
    </r>
  </si>
  <si>
    <r>
      <rPr>
        <sz val="12"/>
        <rFont val="KaiTi"/>
        <family val="3"/>
      </rPr>
      <t xml:space="preserve"> </t>
    </r>
    <r>
      <rPr>
        <sz val="12"/>
        <color theme="1"/>
        <rFont val="KaiTi"/>
        <family val="3"/>
      </rPr>
      <t>สุขพงศ์ ตอนป้บรถยนต์/胡经理驾照</t>
    </r>
  </si>
  <si>
    <r>
      <rPr>
        <sz val="12"/>
        <rFont val="KaiTi"/>
        <family val="3"/>
      </rPr>
      <t>นายประยูร</t>
    </r>
    <r>
      <rPr>
        <sz val="12"/>
        <color theme="1"/>
        <rFont val="KaiTi"/>
        <family val="3"/>
      </rPr>
      <t xml:space="preserve"> สิริประยูร/蔡工：工厂-宿舍；陈工：工厂-酒店</t>
    </r>
  </si>
  <si>
    <t>Do home/办公用品</t>
  </si>
  <si>
    <r>
      <rPr>
        <sz val="12"/>
        <rFont val="KaiTi"/>
        <family val="3"/>
      </rPr>
      <t>นายประยูร</t>
    </r>
    <r>
      <rPr>
        <sz val="12"/>
        <color theme="1"/>
        <rFont val="KaiTi"/>
        <family val="3"/>
      </rPr>
      <t xml:space="preserve"> สิริประยูร/许部长、王主任 机场-工厂</t>
    </r>
  </si>
  <si>
    <t>kritsada car forrent co., ltd/肖经理车修理费（换胎、补漆）</t>
  </si>
  <si>
    <t>宝记酒楼/晚餐招待费</t>
  </si>
  <si>
    <r>
      <rPr>
        <sz val="12"/>
        <rFont val="KaiTi"/>
        <family val="3"/>
      </rPr>
      <t>นายประยูร</t>
    </r>
    <r>
      <rPr>
        <sz val="12"/>
        <color theme="1"/>
        <rFont val="KaiTi"/>
        <family val="3"/>
      </rPr>
      <t xml:space="preserve"> สิริประยูร/中国4人 饭店-宿舍</t>
    </r>
  </si>
  <si>
    <r>
      <rPr>
        <sz val="12"/>
        <rFont val="KaiTi"/>
        <family val="3"/>
      </rPr>
      <t>นายประยูร</t>
    </r>
    <r>
      <rPr>
        <sz val="12"/>
        <color theme="1"/>
        <rFont val="KaiTi"/>
        <family val="3"/>
      </rPr>
      <t xml:space="preserve"> สิริประยูร/楚凡 工厂-曼谷</t>
    </r>
  </si>
  <si>
    <r>
      <rPr>
        <sz val="12"/>
        <rFont val="KaiTi"/>
        <family val="3"/>
      </rPr>
      <t>นายประยูร</t>
    </r>
    <r>
      <rPr>
        <sz val="12"/>
        <color theme="1"/>
        <rFont val="KaiTi"/>
        <family val="3"/>
      </rPr>
      <t xml:space="preserve"> สิริประยูร/楚凡 曼谷-工厂</t>
    </r>
  </si>
  <si>
    <t>ptt/汽油6791</t>
  </si>
  <si>
    <t>กรมการขนส่งทางบก กระทรวงคมนาคม/胡经理驾照费</t>
  </si>
  <si>
    <t>กรมการขนส่งทางบก กระทรวงคมนาคม/肖经理驾照费</t>
  </si>
  <si>
    <r>
      <t>นายประยูร</t>
    </r>
    <r>
      <rPr>
        <sz val="11"/>
        <color theme="1"/>
        <rFont val=".AppleSystemUIFont Regular"/>
        <charset val="134"/>
      </rPr>
      <t xml:space="preserve"> </t>
    </r>
    <r>
      <rPr>
        <sz val="11"/>
        <color theme="1"/>
        <rFont val="Tahoma"/>
        <family val="2"/>
      </rPr>
      <t>สิริประยูร</t>
    </r>
    <r>
      <rPr>
        <sz val="12"/>
        <rFont val="楷体"/>
        <charset val="134"/>
      </rPr>
      <t>/楚凡 家-工厂</t>
    </r>
  </si>
  <si>
    <t>บ้านบิงโฟโต้ฟิล์ม/Jill证件照</t>
  </si>
  <si>
    <t>โรงพยาบาลบ้านบึง/Jill体检费用</t>
  </si>
  <si>
    <t>โรงพยาบาลบ้านบึง/楚凡体检费用</t>
  </si>
  <si>
    <t>BANBUNG STATIONERY/办公用品</t>
  </si>
  <si>
    <t>LOTUS/洗洁精、杀虫剂等</t>
  </si>
  <si>
    <t>711/员工饮品</t>
  </si>
  <si>
    <t>ร้านจานชามบางแสน/不锈钢餐盘</t>
  </si>
  <si>
    <t>ใบเสร็จรับเงิน/Diane 签证服务费</t>
  </si>
  <si>
    <t>ใบเสร็จรับเงิน/Jill 签证服务费</t>
  </si>
  <si>
    <t>National Telecom Public Co., Ltd./网络使用费</t>
  </si>
  <si>
    <t>KEX Express/cz-th包裹邮寄费（强光灯、节能灯泡）</t>
  </si>
  <si>
    <t>Lotus's/客人咖啡</t>
  </si>
  <si>
    <t>BANBUNG STATIONERY LTD./文件夹</t>
  </si>
  <si>
    <t>บริษัท บี.พี.เอส ซัพพลาย เซอร์วิส จำกัด (สำนักงานใหญ่)/仓库储物盒（30个）</t>
  </si>
  <si>
    <t>ร้าน เอก เครื่องดร/祭拜四面佛物品</t>
  </si>
  <si>
    <t>ร้านแก้วผลไม้/祭拜四面佛水果</t>
  </si>
  <si>
    <t>ptt/油费 6791</t>
  </si>
  <si>
    <t>日期：2024.12.31</t>
  </si>
  <si>
    <t>ABE88 ENTERPRISE CO.,LTD./缅甸员工11月工资</t>
  </si>
  <si>
    <t>MYINT THINZAR/11月中文教师费用</t>
  </si>
  <si>
    <t>Chufan Lu/11月中文教师费用</t>
  </si>
  <si>
    <t>MS. CHOMCHUEN NANNA/11月员工午餐费（25-30日）</t>
  </si>
  <si>
    <t>CHUFAN LU</t>
  </si>
  <si>
    <t>MR. WANZHU PIAO</t>
  </si>
  <si>
    <t>ONEPLUS ACCOUNTING SERVICE CO.,LTD./财务系统培训</t>
  </si>
  <si>
    <t>SECURITY GUAR/11月安保费用</t>
  </si>
  <si>
    <t>SOMYOT JINTANALERT/工厂附近房11月房租</t>
  </si>
  <si>
    <t>MR.TECHATHAT THAPTHIMTHONG PHAKUL/11月交通费（缅甸人接送）</t>
  </si>
  <si>
    <t>ABE88 ENTERPRISE CO.,LTD./11月劳动管理费</t>
  </si>
  <si>
    <t>MR. Thanatip Thongya/Nongcha房11月房租</t>
  </si>
  <si>
    <t>11月员工工资</t>
  </si>
  <si>
    <t>NUTTAPOL SUBP/街边房（缅甸人宿舍）11月房租</t>
  </si>
  <si>
    <t>MS. Noppawan Pudpai/Diane, Jill办理Non-B签证</t>
  </si>
  <si>
    <t>MR. WORAWIT SUWANNARAT/公司桶装水</t>
  </si>
  <si>
    <t>PAOJI CHINESE RESTAURANT LTD.,PART./宝记酒楼11月中国人餐费</t>
  </si>
  <si>
    <t>Mrs. Somjai Suthanachotikul/朴总、楚凡11月房租</t>
  </si>
  <si>
    <t>SPEED PLUS SUPPLY CHAIN MANAGEMENT(THAILAND) CO.,LTD./退还船司退回的押金</t>
  </si>
  <si>
    <t>SENLONG W CO. /12月BOI服务费</t>
  </si>
  <si>
    <t>MS. CHOMCHUEN NANNA/午餐费用（11.24，12.2-4，6-7）</t>
  </si>
  <si>
    <t>LOTUS OXYGEN/氩气</t>
  </si>
  <si>
    <t>KITKASIKORN INDUSTRIAL SUPPLY CO./转换插头</t>
  </si>
  <si>
    <t>รังสิยากร สตูดิโอ/文件复印</t>
  </si>
  <si>
    <t>管理费</t>
  </si>
  <si>
    <t>ใบเสร็จรับเงิน/垃圾管理费</t>
  </si>
  <si>
    <t>Big C/田、唐两位生活用品</t>
  </si>
  <si>
    <t>Chorchaba Restaurant/田、唐、肖午餐招待</t>
  </si>
  <si>
    <t>ร้านนานาพลาสติก/清洁工具</t>
  </si>
  <si>
    <t>บริษัท หนองบอนแดง บิโตรเลียม จำกัด/肖经理车 汽油</t>
  </si>
  <si>
    <t>ห้างหุ้นส่วนจำกัด ชลบุรี ว.พานิช/办公用品</t>
  </si>
  <si>
    <r>
      <t>นายประยูร</t>
    </r>
    <r>
      <rPr>
        <sz val="11"/>
        <color theme="1"/>
        <rFont val=".AppleSystemUIFont Regular"/>
        <charset val="134"/>
      </rPr>
      <t xml:space="preserve"> </t>
    </r>
    <r>
      <rPr>
        <sz val="11"/>
        <color theme="1"/>
        <rFont val="Tahoma"/>
        <family val="2"/>
      </rPr>
      <t>สิริประยูร</t>
    </r>
    <r>
      <rPr>
        <sz val="12"/>
        <rFont val="楷体"/>
        <charset val="134"/>
      </rPr>
      <t>/金之峰张青 机场-酒店</t>
    </r>
  </si>
  <si>
    <r>
      <t>นายประยูร</t>
    </r>
    <r>
      <rPr>
        <sz val="11"/>
        <color theme="1"/>
        <rFont val=".AppleSystemUIFont Regular"/>
        <charset val="134"/>
      </rPr>
      <t xml:space="preserve"> </t>
    </r>
    <r>
      <rPr>
        <sz val="11"/>
        <color theme="1"/>
        <rFont val="Tahoma"/>
        <family val="2"/>
      </rPr>
      <t>สิริประยูร</t>
    </r>
    <r>
      <rPr>
        <sz val="12"/>
        <rFont val="楷体"/>
        <charset val="134"/>
      </rPr>
      <t>/陈总（朴总客人） 机场-工厂</t>
    </r>
  </si>
  <si>
    <r>
      <t>นายประยูร</t>
    </r>
    <r>
      <rPr>
        <sz val="11"/>
        <color theme="1"/>
        <rFont val=".AppleSystemUIFont Regular"/>
        <charset val="134"/>
      </rPr>
      <t xml:space="preserve"> </t>
    </r>
    <r>
      <rPr>
        <sz val="11"/>
        <color theme="1"/>
        <rFont val="Tahoma"/>
        <family val="2"/>
      </rPr>
      <t>สิริประยูร</t>
    </r>
    <r>
      <rPr>
        <sz val="12"/>
        <rFont val="楷体"/>
        <charset val="134"/>
      </rPr>
      <t>/田课、唐主任 机场-工厂</t>
    </r>
  </si>
  <si>
    <r>
      <t>นายประยูร</t>
    </r>
    <r>
      <rPr>
        <sz val="11"/>
        <color theme="1"/>
        <rFont val=".AppleSystemUIFont Regular"/>
        <charset val="134"/>
      </rPr>
      <t xml:space="preserve"> </t>
    </r>
    <r>
      <rPr>
        <sz val="11"/>
        <color theme="1"/>
        <rFont val="Tahoma"/>
        <family val="2"/>
      </rPr>
      <t>สิริประยูร</t>
    </r>
    <r>
      <rPr>
        <sz val="12"/>
        <rFont val="楷体"/>
        <charset val="134"/>
      </rPr>
      <t>/客人 Premio-机场</t>
    </r>
  </si>
  <si>
    <t>บ้านนอกดอกนา/中干晚餐</t>
  </si>
  <si>
    <r>
      <t>นายประยูร</t>
    </r>
    <r>
      <rPr>
        <sz val="11"/>
        <color theme="1"/>
        <rFont val=".AppleSystemUIFont Regular"/>
        <charset val="134"/>
      </rPr>
      <t xml:space="preserve"> </t>
    </r>
    <r>
      <rPr>
        <sz val="11"/>
        <color theme="1"/>
        <rFont val="Tahoma"/>
        <family val="2"/>
      </rPr>
      <t>สิริประยูร</t>
    </r>
    <r>
      <rPr>
        <sz val="12"/>
        <rFont val="楷体"/>
        <charset val="134"/>
      </rPr>
      <t>/昭和真空 机场-酒店</t>
    </r>
  </si>
  <si>
    <r>
      <t>นายประยูร</t>
    </r>
    <r>
      <rPr>
        <sz val="11"/>
        <color theme="1"/>
        <rFont val=".AppleSystemUIFont Regular"/>
        <charset val="134"/>
      </rPr>
      <t xml:space="preserve"> </t>
    </r>
    <r>
      <rPr>
        <sz val="11"/>
        <color theme="1"/>
        <rFont val="Tahoma"/>
        <family val="2"/>
      </rPr>
      <t>สิริประยูร</t>
    </r>
    <r>
      <rPr>
        <sz val="12"/>
        <rFont val="楷体"/>
        <charset val="134"/>
      </rPr>
      <t>/昭和真空 酒店-工厂</t>
    </r>
  </si>
  <si>
    <t>日期</t>
  </si>
  <si>
    <t>Petty Cash</t>
  </si>
  <si>
    <t>日期：2024.7</t>
  </si>
  <si>
    <t>Diane</t>
  </si>
  <si>
    <t>收入金额</t>
  </si>
  <si>
    <t>支出金额</t>
  </si>
  <si>
    <t>7月</t>
  </si>
  <si>
    <t>业务费</t>
  </si>
  <si>
    <t>ค่าใช้จ่ายทางธุรกิจ</t>
  </si>
  <si>
    <t>DBD/业务办理</t>
  </si>
  <si>
    <t>JIB/临时办公室打印机</t>
  </si>
  <si>
    <t>Stationery/办公笔记本</t>
  </si>
  <si>
    <r>
      <rPr>
        <sz val="12"/>
        <rFont val="Tahoma"/>
        <family val="2"/>
      </rPr>
      <t>พฤษาภานิช</t>
    </r>
    <r>
      <rPr>
        <sz val="12"/>
        <rFont val="楷体"/>
        <charset val="134"/>
      </rPr>
      <t>/办公用品</t>
    </r>
  </si>
  <si>
    <r>
      <rPr>
        <sz val="12"/>
        <rFont val="Tahoma"/>
        <family val="2"/>
      </rPr>
      <t>ร้านสุพจน์</t>
    </r>
    <r>
      <rPr>
        <sz val="12"/>
        <rFont val="楷体"/>
        <charset val="134"/>
      </rPr>
      <t>/办公用品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</si>
  <si>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เอก</t>
    </r>
    <r>
      <rPr>
        <sz val="12"/>
        <rFont val="楷体"/>
        <charset val="134"/>
      </rPr>
      <t>-</t>
    </r>
    <r>
      <rPr>
        <sz val="12"/>
        <rFont val="Tahoma"/>
        <family val="2"/>
      </rPr>
      <t>ชัย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ดีสทริบิวชั่น</t>
    </r>
    <r>
      <rPr>
        <sz val="12"/>
        <rFont val="楷体"/>
        <charset val="134"/>
      </rPr>
      <t>/办公用品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</si>
  <si>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)/办公室物品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</si>
  <si>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คอมแชเว่น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)/无线路由器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</si>
  <si>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 xml:space="preserve">. </t>
    </r>
    <r>
      <rPr>
        <sz val="12"/>
        <rFont val="Tahoma"/>
        <family val="2"/>
      </rPr>
      <t>เอสพี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โฟน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/SIM卡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</si>
  <si>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แอดวานซ์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ไวร์เลส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เน็ทเวอร์ค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/网络</t>
    </r>
  </si>
  <si>
    <t>8月</t>
  </si>
  <si>
    <t>บ.วินเนอร์ ปีโตรเลียม (2023)/油费</t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</si>
  <si>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)/陈总团队 帐篷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</si>
  <si>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เอกชัย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ดีสทริบิลชั่น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ซิสเทม</t>
    </r>
    <r>
      <rPr>
        <sz val="12"/>
        <rFont val="楷体"/>
        <charset val="134"/>
      </rPr>
      <t xml:space="preserve"> /陈总团队 炒菜锅</t>
    </r>
  </si>
  <si>
    <r>
      <rPr>
        <sz val="12"/>
        <rFont val="Tahoma"/>
        <family val="2"/>
      </rPr>
      <t>หนองค้อธุรกิจ</t>
    </r>
    <r>
      <rPr>
        <sz val="12"/>
        <rFont val="楷体"/>
        <charset val="134"/>
      </rPr>
      <t>/陈总团队 燃气</t>
    </r>
  </si>
  <si>
    <r>
      <rPr>
        <sz val="12"/>
        <rFont val="Tahoma"/>
        <family val="2"/>
      </rPr>
      <t>วิทยาภัณฑ์</t>
    </r>
    <r>
      <rPr>
        <sz val="12"/>
        <rFont val="楷体"/>
        <charset val="134"/>
      </rPr>
      <t>/文具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</si>
  <si>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วินเนอร์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ปีโตรเลียม</t>
    </r>
    <r>
      <rPr>
        <sz val="12"/>
        <rFont val="楷体"/>
        <charset val="134"/>
      </rPr>
      <t xml:space="preserve"> (2022)/油费</t>
    </r>
  </si>
  <si>
    <t>印花税</t>
  </si>
  <si>
    <t>อากรแสตมป์</t>
  </si>
  <si>
    <t>Yongyuth Boonma/印花税</t>
  </si>
  <si>
    <t>日期：2024.8</t>
  </si>
  <si>
    <t>Lotu's/陈总团队 电源开关</t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</si>
  <si>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โปรดักส์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เซ็นเตอร์</t>
    </r>
    <r>
      <rPr>
        <sz val="12"/>
        <rFont val="楷体"/>
        <charset val="134"/>
      </rPr>
      <t>/陈总团队 工具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</si>
  <si>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โปรดักส์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เซ็นเตอร์</t>
    </r>
    <r>
      <rPr>
        <sz val="12"/>
        <rFont val="楷体"/>
        <charset val="134"/>
      </rPr>
      <t>/陈总团队 卫生工具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</si>
  <si>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โปรดักส์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เซ็นเตอร์</t>
    </r>
    <r>
      <rPr>
        <sz val="12"/>
        <rFont val="楷体"/>
        <charset val="134"/>
      </rPr>
      <t>/陈总团队 梯子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</si>
  <si>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ฮาร์ดแวร์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คิง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/陈总团队 脚手架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</si>
  <si>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ฮาร์ดแวร์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คิง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/陈总团队 工具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</si>
  <si>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 安全设备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</si>
  <si>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ทีเอ็น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โลหะกิจ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 铁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</si>
  <si>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โทรคมนาคมแห่งชาติ</t>
    </r>
    <r>
      <rPr>
        <sz val="12"/>
        <rFont val="楷体"/>
        <charset val="134"/>
      </rPr>
      <t xml:space="preserve">/调制解调器 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</si>
  <si>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โทรคมนาคมแห่งชาติ</t>
    </r>
    <r>
      <rPr>
        <sz val="12"/>
        <rFont val="楷体"/>
        <charset val="134"/>
      </rPr>
      <t>/ATA IP电话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</si>
  <si>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โทรคมนาคมแห่งชาติ</t>
    </r>
    <r>
      <rPr>
        <sz val="12"/>
        <rFont val="楷体"/>
        <charset val="134"/>
      </rPr>
      <t>/ 安装费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</si>
  <si>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โทรคมนาคมแห่งชาติ</t>
    </r>
    <r>
      <rPr>
        <sz val="12"/>
        <rFont val="楷体"/>
        <charset val="134"/>
      </rPr>
      <t xml:space="preserve"> /光纤</t>
    </r>
  </si>
  <si>
    <r>
      <rPr>
        <sz val="12"/>
        <rFont val="Tahoma"/>
        <family val="2"/>
      </rPr>
      <t>หจก</t>
    </r>
    <r>
      <rPr>
        <sz val="12"/>
        <rFont val="楷体"/>
        <charset val="134"/>
      </rPr>
      <t xml:space="preserve">. </t>
    </r>
    <r>
      <rPr>
        <sz val="12"/>
        <rFont val="Tahoma"/>
        <family val="2"/>
      </rPr>
      <t>ย้งการช่าง</t>
    </r>
    <r>
      <rPr>
        <sz val="12"/>
        <rFont val="楷体"/>
        <charset val="134"/>
      </rPr>
      <t>/ 陈总团队 铝制零件</t>
    </r>
  </si>
  <si>
    <t>运输费</t>
  </si>
  <si>
    <t>ค่าจัดส่ง</t>
  </si>
  <si>
    <r>
      <rPr>
        <sz val="12"/>
        <rFont val="Tahoma"/>
        <family val="2"/>
      </rPr>
      <t>หจก</t>
    </r>
    <r>
      <rPr>
        <sz val="12"/>
        <rFont val="楷体"/>
        <charset val="134"/>
      </rPr>
      <t xml:space="preserve">. </t>
    </r>
    <r>
      <rPr>
        <sz val="12"/>
        <rFont val="Tahoma"/>
        <family val="2"/>
      </rPr>
      <t>ย้งการช่าง</t>
    </r>
    <r>
      <rPr>
        <sz val="12"/>
        <rFont val="楷体"/>
        <charset val="134"/>
      </rPr>
      <t>/ 陈总团队 铝制零件运费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</si>
  <si>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พีแอนด์พี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เอ็นเนอร์ยี่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 油费</t>
    </r>
  </si>
  <si>
    <r>
      <rPr>
        <sz val="12"/>
        <rFont val="Tahoma"/>
        <family val="2"/>
      </rPr>
      <t>บ</t>
    </r>
    <r>
      <rPr>
        <sz val="12"/>
        <rFont val="楷体"/>
        <charset val="222"/>
      </rPr>
      <t xml:space="preserve">. </t>
    </r>
    <r>
      <rPr>
        <sz val="12"/>
        <rFont val="Tahoma"/>
        <family val="2"/>
      </rPr>
      <t>แร็งตะวันออก</t>
    </r>
    <r>
      <rPr>
        <sz val="12"/>
        <rFont val="楷体"/>
        <charset val="222"/>
      </rPr>
      <t xml:space="preserve"> (</t>
    </r>
    <r>
      <rPr>
        <sz val="12"/>
        <rFont val="Tahoma"/>
        <family val="2"/>
      </rPr>
      <t>แหลมฉบัง</t>
    </r>
    <r>
      <rPr>
        <sz val="12"/>
        <rFont val="楷体"/>
        <charset val="222"/>
      </rPr>
      <t xml:space="preserve">) </t>
    </r>
    <r>
      <rPr>
        <sz val="12"/>
        <rFont val="Tahoma"/>
        <family val="2"/>
      </rPr>
      <t>จำกัด</t>
    </r>
    <r>
      <rPr>
        <sz val="12"/>
        <rFont val="楷体"/>
        <charset val="222"/>
      </rPr>
      <t>/ 打印费</t>
    </r>
  </si>
  <si>
    <r>
      <rPr>
        <sz val="12"/>
        <rFont val="Tahoma"/>
        <family val="2"/>
      </rPr>
      <t>ป้ายสวยฟ้าใส</t>
    </r>
    <r>
      <rPr>
        <sz val="12"/>
        <rFont val="楷体"/>
        <charset val="134"/>
      </rPr>
      <t>/ 工厂标识制作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</si>
  <si>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 TV</t>
    </r>
  </si>
  <si>
    <t>WARAPORN Health Care/员工体检（14人）</t>
  </si>
  <si>
    <t>M-PASS/过路费</t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</si>
  <si>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ปตท</t>
    </r>
    <r>
      <rPr>
        <sz val="12"/>
        <rFont val="楷体"/>
        <charset val="134"/>
      </rPr>
      <t xml:space="preserve">. </t>
    </r>
    <r>
      <rPr>
        <sz val="12"/>
        <rFont val="Tahoma"/>
        <family val="2"/>
      </rPr>
      <t>บริหารธุรกิจค้าปลีก</t>
    </r>
    <r>
      <rPr>
        <sz val="12"/>
        <rFont val="楷体"/>
        <charset val="134"/>
      </rPr>
      <t>/油费</t>
    </r>
  </si>
  <si>
    <r>
      <rPr>
        <sz val="12"/>
        <rFont val="Tahoma"/>
        <family val="2"/>
      </rPr>
      <t>หจก</t>
    </r>
    <r>
      <rPr>
        <sz val="12"/>
        <rFont val="楷体"/>
        <charset val="134"/>
      </rPr>
      <t>.</t>
    </r>
    <r>
      <rPr>
        <sz val="12"/>
        <rFont val="Tahoma"/>
        <family val="2"/>
      </rPr>
      <t>บ้านบึงงานเหล็ก</t>
    </r>
    <r>
      <rPr>
        <sz val="12"/>
        <rFont val="楷体"/>
        <charset val="134"/>
      </rPr>
      <t>/铁设备</t>
    </r>
  </si>
  <si>
    <r>
      <rPr>
        <sz val="12"/>
        <rFont val="Tahoma"/>
        <family val="2"/>
      </rPr>
      <t>หจก</t>
    </r>
    <r>
      <rPr>
        <sz val="12"/>
        <rFont val="楷体"/>
        <charset val="134"/>
      </rPr>
      <t>.</t>
    </r>
    <r>
      <rPr>
        <sz val="12"/>
        <rFont val="Tahoma"/>
        <family val="2"/>
      </rPr>
      <t>สุชล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พริ้นต์</t>
    </r>
    <r>
      <rPr>
        <sz val="12"/>
        <rFont val="楷体"/>
        <charset val="134"/>
      </rPr>
      <t>/名片印刷</t>
    </r>
  </si>
  <si>
    <t>保险费</t>
  </si>
  <si>
    <t>ประกันภัย</t>
  </si>
  <si>
    <r>
      <rPr>
        <sz val="12"/>
        <rFont val="Tahoma"/>
        <family val="2"/>
      </rPr>
      <t>สนง</t>
    </r>
    <r>
      <rPr>
        <sz val="12"/>
        <rFont val="楷体"/>
        <charset val="134"/>
      </rPr>
      <t xml:space="preserve">. </t>
    </r>
    <r>
      <rPr>
        <sz val="12"/>
        <rFont val="Tahoma"/>
        <family val="2"/>
      </rPr>
      <t>ประกันสังคม</t>
    </r>
    <r>
      <rPr>
        <sz val="12"/>
        <rFont val="楷体"/>
        <charset val="134"/>
      </rPr>
      <t>/ 社保年费</t>
    </r>
  </si>
  <si>
    <r>
      <rPr>
        <sz val="12"/>
        <rFont val="Tahoma"/>
        <family val="2"/>
      </rPr>
      <t>การประปาส่วนภูมิภาคบ้านบึง</t>
    </r>
    <r>
      <rPr>
        <sz val="12"/>
        <rFont val="楷体"/>
        <charset val="134"/>
      </rPr>
      <t>/水务局订金</t>
    </r>
  </si>
  <si>
    <r>
      <rPr>
        <sz val="12"/>
        <rFont val="Tahoma"/>
        <family val="2"/>
      </rPr>
      <t>ร้าน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ยืนยง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ค้าเกลือ</t>
    </r>
    <r>
      <rPr>
        <sz val="12"/>
        <rFont val="楷体"/>
        <charset val="134"/>
      </rPr>
      <t>/盐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</si>
  <si>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วินเนอร์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ปีโตรเลียม</t>
    </r>
    <r>
      <rPr>
        <sz val="12"/>
        <rFont val="楷体"/>
        <charset val="134"/>
      </rPr>
      <t xml:space="preserve"> (2022)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</si>
  <si>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)/聚乙烯管材</t>
    </r>
  </si>
  <si>
    <t>MSIG insurance/旅游出行险</t>
  </si>
  <si>
    <r>
      <rPr>
        <sz val="12"/>
        <rFont val="Tahoma"/>
        <family val="2"/>
      </rPr>
      <t>หจก</t>
    </r>
    <r>
      <rPr>
        <sz val="12"/>
        <rFont val="楷体"/>
        <charset val="134"/>
      </rPr>
      <t>.</t>
    </r>
    <r>
      <rPr>
        <sz val="12"/>
        <rFont val="Tahoma"/>
        <family val="2"/>
      </rPr>
      <t>บ้านบึงงานเหล็ก</t>
    </r>
    <r>
      <rPr>
        <sz val="12"/>
        <rFont val="楷体"/>
        <charset val="134"/>
      </rPr>
      <t>/装修材料（陈总）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</si>
  <si>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>.</t>
    </r>
    <r>
      <rPr>
        <sz val="12"/>
        <rFont val="Tahoma"/>
        <family val="2"/>
      </rPr>
      <t>เอก</t>
    </r>
    <r>
      <rPr>
        <sz val="12"/>
        <rFont val="楷体"/>
        <charset val="134"/>
      </rPr>
      <t>-</t>
    </r>
    <r>
      <rPr>
        <sz val="12"/>
        <rFont val="Tahoma"/>
        <family val="2"/>
      </rPr>
      <t>ชัย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ดิสทริบริวชั้น</t>
    </r>
    <r>
      <rPr>
        <sz val="12"/>
        <rFont val="楷体"/>
        <charset val="134"/>
      </rPr>
      <t>/A4纸</t>
    </r>
  </si>
  <si>
    <r>
      <rPr>
        <sz val="12"/>
        <rFont val="Tahoma"/>
        <family val="2"/>
      </rPr>
      <t>บ</t>
    </r>
    <r>
      <rPr>
        <sz val="12"/>
        <rFont val="楷体"/>
        <charset val="222"/>
      </rPr>
      <t>.</t>
    </r>
    <r>
      <rPr>
        <sz val="12"/>
        <rFont val="Tahoma"/>
        <family val="2"/>
      </rPr>
      <t>ดูโฮม</t>
    </r>
    <r>
      <rPr>
        <sz val="12"/>
        <rFont val="楷体"/>
        <charset val="222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222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222"/>
      </rPr>
      <t>)/塑料桌椅</t>
    </r>
  </si>
  <si>
    <r>
      <rPr>
        <sz val="12"/>
        <rFont val="Tahoma"/>
        <family val="2"/>
      </rPr>
      <t>บ</t>
    </r>
    <r>
      <rPr>
        <sz val="12"/>
        <rFont val="楷体"/>
        <charset val="222"/>
      </rPr>
      <t>.</t>
    </r>
    <r>
      <rPr>
        <sz val="12"/>
        <rFont val="Tahoma"/>
        <family val="2"/>
      </rPr>
      <t>ดูโฮม</t>
    </r>
    <r>
      <rPr>
        <sz val="12"/>
        <rFont val="楷体"/>
        <charset val="222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222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222"/>
      </rPr>
      <t>)/ 聚乙烯管材</t>
    </r>
  </si>
  <si>
    <r>
      <rPr>
        <sz val="12"/>
        <rFont val="Tahoma"/>
        <family val="2"/>
      </rPr>
      <t>บ</t>
    </r>
    <r>
      <rPr>
        <sz val="12"/>
        <rFont val="楷体"/>
        <charset val="134"/>
      </rPr>
      <t xml:space="preserve">. </t>
    </r>
    <r>
      <rPr>
        <sz val="12"/>
        <rFont val="Tahoma"/>
        <family val="2"/>
      </rPr>
      <t>เจ</t>
    </r>
    <r>
      <rPr>
        <sz val="12"/>
        <rFont val="楷体"/>
        <charset val="134"/>
      </rPr>
      <t>.</t>
    </r>
    <r>
      <rPr>
        <sz val="12"/>
        <rFont val="Tahoma"/>
        <family val="2"/>
      </rPr>
      <t>ไอ</t>
    </r>
    <r>
      <rPr>
        <sz val="12"/>
        <rFont val="楷体"/>
        <charset val="134"/>
      </rPr>
      <t>.</t>
    </r>
    <r>
      <rPr>
        <sz val="12"/>
        <rFont val="Tahoma"/>
        <family val="2"/>
      </rPr>
      <t>บี</t>
    </r>
    <r>
      <rPr>
        <sz val="12"/>
        <rFont val="楷体"/>
        <charset val="134"/>
      </rPr>
      <t>.</t>
    </r>
    <r>
      <rPr>
        <sz val="12"/>
        <rFont val="Tahoma"/>
        <family val="2"/>
      </rPr>
      <t>คอมพิวเดอร์</t>
    </r>
    <r>
      <rPr>
        <sz val="12"/>
        <rFont val="楷体"/>
        <charset val="134"/>
      </rPr>
      <t>/办公室电脑</t>
    </r>
  </si>
  <si>
    <r>
      <rPr>
        <sz val="12"/>
        <rFont val="Tahoma"/>
        <family val="2"/>
      </rPr>
      <t>หจก</t>
    </r>
    <r>
      <rPr>
        <sz val="12"/>
        <rFont val="楷体"/>
        <charset val="134"/>
      </rPr>
      <t xml:space="preserve">. </t>
    </r>
    <r>
      <rPr>
        <sz val="12"/>
        <rFont val="Tahoma"/>
        <family val="2"/>
      </rPr>
      <t>แอดวานซ์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พีชี</t>
    </r>
    <r>
      <rPr>
        <sz val="12"/>
        <rFont val="楷体"/>
        <charset val="134"/>
      </rPr>
      <t>/电脑程序</t>
    </r>
  </si>
  <si>
    <t>日期：2024.9</t>
  </si>
  <si>
    <r>
      <rPr>
        <sz val="12"/>
        <color theme="1"/>
        <rFont val="Tahoma"/>
        <family val="2"/>
      </rPr>
      <t>บริษัท</t>
    </r>
    <r>
      <rPr>
        <sz val="12"/>
        <color theme="1"/>
        <rFont val="楷体"/>
        <charset val="222"/>
      </rPr>
      <t xml:space="preserve"> </t>
    </r>
    <r>
      <rPr>
        <sz val="12"/>
        <color theme="1"/>
        <rFont val="Tahoma"/>
        <family val="2"/>
      </rPr>
      <t>วินเนอร์</t>
    </r>
    <r>
      <rPr>
        <sz val="12"/>
        <color theme="1"/>
        <rFont val="楷体"/>
        <charset val="222"/>
      </rPr>
      <t xml:space="preserve"> </t>
    </r>
    <r>
      <rPr>
        <sz val="12"/>
        <color theme="1"/>
        <rFont val="Tahoma"/>
        <family val="2"/>
      </rPr>
      <t>ปิโตรเลียม</t>
    </r>
    <r>
      <rPr>
        <sz val="12"/>
        <color theme="1"/>
        <rFont val="楷体"/>
        <charset val="222"/>
      </rPr>
      <t xml:space="preserve"> (2022) </t>
    </r>
    <r>
      <rPr>
        <sz val="12"/>
        <color theme="1"/>
        <rFont val="Tahoma"/>
        <family val="2"/>
      </rPr>
      <t>จำกัด</t>
    </r>
    <r>
      <rPr>
        <sz val="12"/>
        <color theme="1"/>
        <rFont val="楷体"/>
        <charset val="222"/>
      </rPr>
      <t>/油费</t>
    </r>
  </si>
  <si>
    <r>
      <rPr>
        <sz val="12"/>
        <rFont val="Tahoma"/>
        <family val="2"/>
      </rPr>
      <t>นายพฤทธิ์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โกเลียง</t>
    </r>
    <r>
      <rPr>
        <sz val="12"/>
        <rFont val="楷体"/>
        <charset val="134"/>
      </rPr>
      <t>/柬埔寨租车（陈总团队出境）</t>
    </r>
  </si>
  <si>
    <r>
      <rPr>
        <sz val="12"/>
        <rFont val="Tahoma"/>
        <family val="2"/>
      </rPr>
      <t>นายยงยุทธ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บุญมา</t>
    </r>
    <r>
      <rPr>
        <sz val="12"/>
        <rFont val="楷体"/>
        <charset val="134"/>
      </rPr>
      <t>/水</t>
    </r>
  </si>
  <si>
    <t>差旅费</t>
  </si>
  <si>
    <t>ค่าเดินทาง</t>
  </si>
  <si>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/差旅费</t>
    </r>
  </si>
  <si>
    <t>7-Eleven/生活用品</t>
  </si>
  <si>
    <t>9月</t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</si>
  <si>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ซา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ราง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เช</t>
    </r>
    <r>
      <rPr>
        <sz val="12"/>
        <rFont val="楷体"/>
        <charset val="134"/>
      </rPr>
      <t xml:space="preserve"> (2018)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สำนักงานใหญ่</t>
    </r>
    <r>
      <rPr>
        <sz val="12"/>
        <rFont val="楷体"/>
        <charset val="134"/>
      </rPr>
      <t>)/晚餐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</si>
  <si>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เอก</t>
    </r>
    <r>
      <rPr>
        <sz val="12"/>
        <rFont val="楷体"/>
        <charset val="134"/>
      </rPr>
      <t>-</t>
    </r>
    <r>
      <rPr>
        <sz val="12"/>
        <rFont val="Tahoma"/>
        <family val="2"/>
      </rPr>
      <t>ชัย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ตีสทริบิวชั่น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ซิสเทม</t>
    </r>
    <r>
      <rPr>
        <sz val="12"/>
        <rFont val="楷体"/>
        <charset val="134"/>
      </rPr>
      <t>/洗衣机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</si>
  <si>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เอก</t>
    </r>
    <r>
      <rPr>
        <sz val="12"/>
        <rFont val="楷体"/>
        <charset val="134"/>
      </rPr>
      <t>-</t>
    </r>
    <r>
      <rPr>
        <sz val="12"/>
        <rFont val="Tahoma"/>
        <family val="2"/>
      </rPr>
      <t>ชัยฯ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บ้านบึง</t>
    </r>
    <r>
      <rPr>
        <sz val="12"/>
        <rFont val="楷体"/>
        <charset val="134"/>
      </rPr>
      <t>/生活用品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</si>
  <si>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กู้ดมอร์นิ่ง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คอฟฟี่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/咖啡</t>
    </r>
  </si>
  <si>
    <r>
      <rPr>
        <sz val="12"/>
        <rFont val="Tahoma"/>
        <family val="2"/>
      </rPr>
      <t>ร้านอาหารนนท์</t>
    </r>
    <r>
      <rPr>
        <sz val="12"/>
        <rFont val="楷体"/>
        <charset val="134"/>
      </rPr>
      <t>/午餐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</si>
  <si>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หมาชน</t>
    </r>
    <r>
      <rPr>
        <sz val="12"/>
        <rFont val="楷体"/>
        <charset val="134"/>
      </rPr>
      <t>)/聚氨酯材料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</si>
  <si>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สวนพานหิน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/晚餐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</si>
  <si>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หมาชน</t>
    </r>
    <r>
      <rPr>
        <sz val="12"/>
        <rFont val="楷体"/>
        <charset val="134"/>
      </rPr>
      <t>)/焊丝</t>
    </r>
  </si>
  <si>
    <r>
      <rPr>
        <sz val="12"/>
        <rFont val="Tahoma"/>
        <family val="2"/>
      </rPr>
      <t>สนามกอล์ฟกรีนวูด</t>
    </r>
    <r>
      <rPr>
        <sz val="12"/>
        <rFont val="楷体"/>
        <charset val="134"/>
      </rPr>
      <t>/高尔夫球位费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</si>
  <si>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โนเบิล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เพลซ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/高尔夫场地费</t>
    </r>
  </si>
  <si>
    <r>
      <rPr>
        <sz val="12"/>
        <rFont val="Tahoma"/>
        <family val="2"/>
      </rPr>
      <t>เงินสด</t>
    </r>
    <r>
      <rPr>
        <sz val="12"/>
        <rFont val="楷体"/>
        <charset val="134"/>
      </rPr>
      <t>/饮用水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</si>
  <si>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ปตท</t>
    </r>
    <r>
      <rPr>
        <sz val="12"/>
        <rFont val="楷体"/>
        <charset val="134"/>
      </rPr>
      <t>.</t>
    </r>
    <r>
      <rPr>
        <sz val="12"/>
        <rFont val="Tahoma"/>
        <family val="2"/>
      </rPr>
      <t>บริหารธุรกิจค้าปลีกจำกัด</t>
    </r>
    <r>
      <rPr>
        <sz val="12"/>
        <rFont val="楷体"/>
        <charset val="134"/>
      </rPr>
      <t>/油费</t>
    </r>
  </si>
  <si>
    <r>
      <rPr>
        <sz val="12"/>
        <rFont val="Tahoma"/>
        <family val="2"/>
      </rPr>
      <t>ห้างหุ้นส่วนจำกัด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สุชล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พริ้นด์</t>
    </r>
    <r>
      <rPr>
        <sz val="12"/>
        <rFont val="楷体"/>
        <charset val="134"/>
      </rPr>
      <t>/影印本</t>
    </r>
  </si>
  <si>
    <r>
      <rPr>
        <sz val="12"/>
        <rFont val="Tahoma"/>
        <family val="2"/>
      </rPr>
      <t>สำนักงานประกันสังคม</t>
    </r>
    <r>
      <rPr>
        <sz val="12"/>
        <rFont val="楷体"/>
        <charset val="134"/>
      </rPr>
      <t>/社保缴纳</t>
    </r>
  </si>
  <si>
    <r>
      <rPr>
        <sz val="12"/>
        <rFont val="Tahoma"/>
        <family val="2"/>
      </rPr>
      <t>ห่างหุ้นส่วนจำกัด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แอดวานซ์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พีซี</t>
    </r>
    <r>
      <rPr>
        <sz val="12"/>
        <rFont val="楷体"/>
        <charset val="134"/>
      </rPr>
      <t>/电脑程序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</si>
  <si>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เจ</t>
    </r>
    <r>
      <rPr>
        <sz val="12"/>
        <rFont val="楷体"/>
        <charset val="134"/>
      </rPr>
      <t xml:space="preserve">. </t>
    </r>
    <r>
      <rPr>
        <sz val="12"/>
        <rFont val="Tahoma"/>
        <family val="2"/>
      </rPr>
      <t>ไอ</t>
    </r>
    <r>
      <rPr>
        <sz val="12"/>
        <rFont val="楷体"/>
        <charset val="134"/>
      </rPr>
      <t>.</t>
    </r>
    <r>
      <rPr>
        <sz val="12"/>
        <rFont val="Tahoma"/>
        <family val="2"/>
      </rPr>
      <t>มี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คอมพิวเตอร์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กรุ๊ป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/电脑</t>
    </r>
  </si>
  <si>
    <r>
      <rPr>
        <sz val="12"/>
        <rFont val="Tahoma"/>
        <family val="2"/>
      </rPr>
      <t>ห้างหุ้นส่วนจำกัด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บ้านบึงเครื่องเขียน</t>
    </r>
    <r>
      <rPr>
        <sz val="12"/>
        <rFont val="楷体"/>
        <charset val="134"/>
      </rPr>
      <t>/文具</t>
    </r>
  </si>
  <si>
    <t>税金</t>
  </si>
  <si>
    <t>ภาษี</t>
  </si>
  <si>
    <r>
      <rPr>
        <sz val="12"/>
        <rFont val="Tahoma"/>
        <family val="2"/>
      </rPr>
      <t>กรมสรรพากร</t>
    </r>
    <r>
      <rPr>
        <sz val="12"/>
        <rFont val="楷体"/>
        <charset val="134"/>
      </rPr>
      <t>/税务局 PND (8月)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</si>
  <si>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เมืองโบราณ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/博物馆门票</t>
    </r>
  </si>
  <si>
    <r>
      <rPr>
        <sz val="12"/>
        <rFont val="Tahoma"/>
        <family val="2"/>
      </rPr>
      <t>ร้านอาหารช่อชบา</t>
    </r>
    <r>
      <rPr>
        <sz val="12"/>
        <rFont val="楷体"/>
        <charset val="134"/>
      </rPr>
      <t>/晚餐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</si>
  <si>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พฤกษา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เอ็นเนอยี</t>
    </r>
    <r>
      <rPr>
        <sz val="12"/>
        <rFont val="楷体"/>
        <charset val="134"/>
      </rPr>
      <t>/油费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</si>
  <si>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 太阳能杆灯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</si>
  <si>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)/门框、铰链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</si>
  <si>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)/装饰、楼梯边</t>
    </r>
  </si>
  <si>
    <r>
      <rPr>
        <sz val="12"/>
        <rFont val="Tahoma"/>
        <family val="2"/>
      </rPr>
      <t>กรมการจัดหางาน</t>
    </r>
    <r>
      <rPr>
        <sz val="12"/>
        <rFont val="楷体"/>
        <charset val="134"/>
      </rPr>
      <t>/工作许可证办理费</t>
    </r>
  </si>
  <si>
    <r>
      <rPr>
        <sz val="12"/>
        <rFont val="Tahoma"/>
        <family val="2"/>
      </rPr>
      <t>สำนักงานตำรวจแห่งชาดิ</t>
    </r>
    <r>
      <rPr>
        <sz val="12"/>
        <rFont val="楷体"/>
        <charset val="134"/>
      </rPr>
      <t>/申请延期逗留重新入境（多次）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</si>
  <si>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เอก</t>
    </r>
    <r>
      <rPr>
        <sz val="12"/>
        <rFont val="楷体"/>
        <charset val="134"/>
      </rPr>
      <t>-</t>
    </r>
    <r>
      <rPr>
        <sz val="12"/>
        <rFont val="Tahoma"/>
        <family val="2"/>
      </rPr>
      <t>ชัย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ดีสทริบิวชั่น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ซิสเทม</t>
    </r>
    <r>
      <rPr>
        <sz val="12"/>
        <rFont val="楷体"/>
        <charset val="134"/>
      </rPr>
      <t>/垃圾袋</t>
    </r>
  </si>
  <si>
    <r>
      <rPr>
        <sz val="12"/>
        <rFont val="Tahoma"/>
        <family val="2"/>
      </rPr>
      <t>ร้านนานาพลาสดิก</t>
    </r>
    <r>
      <rPr>
        <sz val="12"/>
        <rFont val="楷体"/>
        <charset val="134"/>
      </rPr>
      <t>/清洁设备</t>
    </r>
  </si>
  <si>
    <r>
      <rPr>
        <sz val="12"/>
        <rFont val="Tahoma"/>
        <family val="2"/>
      </rPr>
      <t>จิตาภา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ฮาร์ดแวร์</t>
    </r>
    <r>
      <rPr>
        <sz val="12"/>
        <rFont val="楷体"/>
        <charset val="134"/>
      </rPr>
      <t>/扫帚</t>
    </r>
  </si>
  <si>
    <t>水费</t>
  </si>
  <si>
    <t>ค่าน้ำ</t>
  </si>
  <si>
    <r>
      <rPr>
        <sz val="12"/>
        <rFont val="Tahoma"/>
        <family val="2"/>
      </rPr>
      <t>การประปาส่วนภูมิภาคสาขาบ้านบึง</t>
    </r>
    <r>
      <rPr>
        <sz val="12"/>
        <rFont val="楷体"/>
        <charset val="134"/>
      </rPr>
      <t>/ 工厂7月水费</t>
    </r>
  </si>
  <si>
    <r>
      <rPr>
        <sz val="12"/>
        <rFont val="Tahoma"/>
        <family val="2"/>
      </rPr>
      <t>การประปาส่วนภูมิภาคสาขาบ้านบึง</t>
    </r>
    <r>
      <rPr>
        <sz val="12"/>
        <rFont val="楷体"/>
        <charset val="134"/>
      </rPr>
      <t>/ 工厂8月水费</t>
    </r>
  </si>
  <si>
    <r>
      <rPr>
        <sz val="12"/>
        <rFont val="Tahoma"/>
        <family val="2"/>
      </rPr>
      <t>นางสาวอารีย์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แน่นหนา</t>
    </r>
    <r>
      <rPr>
        <sz val="12"/>
        <rFont val="楷体"/>
        <charset val="134"/>
      </rPr>
      <t>/清洁费</t>
    </r>
  </si>
  <si>
    <r>
      <rPr>
        <sz val="12"/>
        <rFont val="Tahoma"/>
        <family val="2"/>
      </rPr>
      <t>นายแสวง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บุญมา</t>
    </r>
    <r>
      <rPr>
        <sz val="12"/>
        <rFont val="楷体"/>
        <charset val="134"/>
      </rPr>
      <t>/办公室设备搬迁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</si>
  <si>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ซีพี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ออล์</t>
    </r>
    <r>
      <rPr>
        <sz val="12"/>
        <rFont val="楷体"/>
        <charset val="134"/>
      </rPr>
      <t>/电源插头</t>
    </r>
  </si>
  <si>
    <r>
      <rPr>
        <sz val="12"/>
        <rFont val="Tahoma"/>
        <family val="2"/>
      </rPr>
      <t>จิดาภา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ฮาร์ดแวร์</t>
    </r>
    <r>
      <rPr>
        <sz val="12"/>
        <rFont val="楷体"/>
        <charset val="134"/>
      </rPr>
      <t>/线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</si>
  <si>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กิจกสิกร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อินดัสเทรียลซัพพลาย</t>
    </r>
    <r>
      <rPr>
        <sz val="12"/>
        <rFont val="楷体"/>
        <charset val="134"/>
      </rPr>
      <t>/拖把、切割刀</t>
    </r>
  </si>
  <si>
    <r>
      <rPr>
        <sz val="12"/>
        <rFont val="Tahoma"/>
        <family val="2"/>
      </rPr>
      <t>ร้านนานาพลาสติก</t>
    </r>
    <r>
      <rPr>
        <sz val="12"/>
        <rFont val="楷体"/>
        <charset val="134"/>
      </rPr>
      <t>/清洁设备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</si>
  <si>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ชีพี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ออล์</t>
    </r>
    <r>
      <rPr>
        <sz val="12"/>
        <rFont val="楷体"/>
        <charset val="134"/>
      </rPr>
      <t>/饮用水、电源板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</si>
  <si>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)/饮水机</t>
    </r>
  </si>
  <si>
    <r>
      <rPr>
        <sz val="12"/>
        <rFont val="Tahoma"/>
        <family val="2"/>
      </rPr>
      <t>จิดาภา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ฮาร์ดแวร์</t>
    </r>
    <r>
      <rPr>
        <sz val="12"/>
        <rFont val="楷体"/>
        <charset val="134"/>
      </rPr>
      <t>/抹布、扫帚</t>
    </r>
  </si>
  <si>
    <r>
      <rPr>
        <sz val="12"/>
        <rFont val="Tahoma"/>
        <family val="2"/>
      </rPr>
      <t>ร้านนานาพลาสดิก</t>
    </r>
    <r>
      <rPr>
        <sz val="12"/>
        <rFont val="楷体"/>
        <charset val="134"/>
      </rPr>
      <t>/手套、饮用水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</si>
  <si>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กิจกสิกร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อันดัสเทรียลซัพพลาย</t>
    </r>
    <r>
      <rPr>
        <sz val="12"/>
        <rFont val="楷体"/>
        <charset val="134"/>
      </rPr>
      <t>/刀片</t>
    </r>
  </si>
  <si>
    <t>总计</t>
  </si>
  <si>
    <t>日期：2024.10</t>
  </si>
  <si>
    <r>
      <rPr>
        <sz val="12"/>
        <rFont val="Tahoma"/>
        <family val="2"/>
      </rPr>
      <t>คลินิก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เทคนิคการแพทย์วราภรณ์เฮลท์แคร์</t>
    </r>
    <r>
      <rPr>
        <sz val="12"/>
        <rFont val="楷体"/>
        <charset val="134"/>
      </rPr>
      <t xml:space="preserve">  </t>
    </r>
    <r>
      <rPr>
        <sz val="12"/>
        <rFont val="Tahoma"/>
        <family val="2"/>
      </rPr>
      <t>แล็บบอราเทอรี่</t>
    </r>
    <r>
      <rPr>
        <sz val="12"/>
        <rFont val="楷体"/>
        <charset val="134"/>
      </rPr>
      <t>/员工体检1人</t>
    </r>
  </si>
  <si>
    <t>จิดาภา ฮาร์ดแวร์/ 清洁工具</t>
  </si>
  <si>
    <t>บริษัท ฮาร์ดแวร์เฮาร์ คอร์ปอเรชั่น จำกัด/清洁设备</t>
  </si>
  <si>
    <t>บริษัทกิจกสิกร อินดัสเทรียลซัพพลาย จำกัด/喷漆</t>
  </si>
  <si>
    <t>บูลสกาย วอเตอร์ /饮用水（桶）</t>
  </si>
  <si>
    <t>ห้างหุ้นส่วนจำกัด บ้านบึงเครื่องเขียน /办公用品</t>
  </si>
  <si>
    <t>นายนพดล  อุทาวงค์/机场巴士服务费</t>
  </si>
  <si>
    <t>จิดาภา ฮาร์ดแวร์/布手套</t>
  </si>
  <si>
    <t>นายแสวง บุญมา/工厂周边运输垃圾</t>
  </si>
  <si>
    <t>จิดาภา ฮาร์ดแวร์/管、弯头</t>
  </si>
  <si>
    <t>จิดาภา ฮาร์ดแวร์/瓶子、抹布</t>
  </si>
  <si>
    <t>จิดาภา ฮาร์ดแวร์/THW电缆、接地插头</t>
  </si>
  <si>
    <t>บริษัท วินเนอร์ (2022)ปิโตรเลียม/油费7680</t>
  </si>
  <si>
    <t>บริษัท ฮาร์ดแวร์เฮาร์ คอร์ปอเรชั่น จำกัด/钢丝轨道</t>
  </si>
  <si>
    <t>10月</t>
  </si>
  <si>
    <r>
      <t>บริษัท</t>
    </r>
    <r>
      <rPr>
        <sz val="12"/>
        <color theme="1"/>
        <rFont val="楷体"/>
      </rPr>
      <t xml:space="preserve"> กิจกสิกร อินดัสเทรียลซัพพลาย จำกัด/玻璃清洁剂</t>
    </r>
  </si>
  <si>
    <r>
      <t>บริษัท</t>
    </r>
    <r>
      <rPr>
        <sz val="12"/>
        <color theme="1"/>
        <rFont val="楷体"/>
      </rPr>
      <t xml:space="preserve"> สหพัฒน์ทีวี เซลส์ จำกัด/冰箱、洗衣机</t>
    </r>
  </si>
  <si>
    <r>
      <t>บูลสกาย</t>
    </r>
    <r>
      <rPr>
        <sz val="12"/>
        <color theme="1"/>
        <rFont val="楷体"/>
      </rPr>
      <t xml:space="preserve"> วอเตอร์ /饮用水（桶）</t>
    </r>
  </si>
  <si>
    <r>
      <t>นางสาวนพวรรณ</t>
    </r>
    <r>
      <rPr>
        <sz val="12"/>
        <color theme="1"/>
        <rFont val="楷体"/>
      </rPr>
      <t xml:space="preserve"> ปัดภัย/油费</t>
    </r>
  </si>
  <si>
    <r>
      <t>บริษัท</t>
    </r>
    <r>
      <rPr>
        <sz val="12"/>
        <color theme="1"/>
        <rFont val="楷体"/>
      </rPr>
      <t xml:space="preserve"> ซีพี แอ็กซ์ตร้า จำกัด (มหาชน)/饮用水</t>
    </r>
  </si>
  <si>
    <r>
      <t>น้องแนนกาแฟสด</t>
    </r>
    <r>
      <rPr>
        <sz val="12"/>
        <color theme="1"/>
        <rFont val="楷体"/>
      </rPr>
      <t>/咖啡</t>
    </r>
  </si>
  <si>
    <r>
      <t>อบต</t>
    </r>
    <r>
      <rPr>
        <sz val="12"/>
        <color theme="1"/>
        <rFont val="楷体"/>
      </rPr>
      <t>.หนองบอนแดง/7月垃圾收集费</t>
    </r>
  </si>
  <si>
    <r>
      <t>สรรพากร</t>
    </r>
    <r>
      <rPr>
        <sz val="12"/>
        <color theme="1"/>
        <rFont val="楷体"/>
      </rPr>
      <t xml:space="preserve"> บ้านบึง/邮票</t>
    </r>
  </si>
  <si>
    <r>
      <t>บริษัท</t>
    </r>
    <r>
      <rPr>
        <sz val="12"/>
        <color theme="1"/>
        <rFont val="楷体"/>
      </rPr>
      <t xml:space="preserve"> แอดไวช์ ไอที อิฟินิท จำกัด (มหาชน)/usb hub</t>
    </r>
  </si>
  <si>
    <r>
      <t>บริษัท</t>
    </r>
    <r>
      <rPr>
        <sz val="12"/>
        <color theme="1"/>
        <rFont val="楷体"/>
      </rPr>
      <t xml:space="preserve"> แอดวานซ์ไวร์เลส เน็ทเวอร์ค จำกัด/移动电话服务费</t>
    </r>
  </si>
  <si>
    <r>
      <t>บริษัท</t>
    </r>
    <r>
      <rPr>
        <sz val="12"/>
        <color theme="1"/>
        <rFont val="楷体"/>
      </rPr>
      <t xml:space="preserve"> ซีพี แอ็กซ์ตร้า จำกัด (มหาชน)/垃圾袋</t>
    </r>
  </si>
  <si>
    <t>房租费</t>
  </si>
  <si>
    <r>
      <t>นายธนาธิป</t>
    </r>
    <r>
      <rPr>
        <sz val="12"/>
        <color theme="1"/>
        <rFont val="楷体"/>
      </rPr>
      <t xml:space="preserve"> ทองยา/房屋押金</t>
    </r>
  </si>
  <si>
    <r>
      <t>กรมทางหลวง</t>
    </r>
    <r>
      <rPr>
        <sz val="12"/>
        <color theme="1"/>
        <rFont val="楷体"/>
      </rPr>
      <t>/高速公路通行费</t>
    </r>
  </si>
  <si>
    <r>
      <rPr>
        <sz val="12"/>
        <color theme="1"/>
        <rFont val="楷体"/>
      </rPr>
      <t>บริษัท วินเนอร์ (2022)ปิโตรเลียม/汽油 855</t>
    </r>
  </si>
  <si>
    <r>
      <t>บริษัท</t>
    </r>
    <r>
      <rPr>
        <sz val="12"/>
        <color theme="1"/>
        <rFont val="楷体"/>
      </rPr>
      <t xml:space="preserve"> ดูโฮม จำกัด (มหาชน)/聚乙烯管材</t>
    </r>
  </si>
  <si>
    <t>ร้านอาหารช่อชบา/饮食</t>
  </si>
  <si>
    <t>กรมทางหลวง/高速公路收费</t>
  </si>
  <si>
    <t>停车费</t>
  </si>
  <si>
    <t>ค่าจอดรถ</t>
  </si>
  <si>
    <t>บริษัท ท่าอากาศยานไทย จำกัด (มหาชน)机场停车费</t>
  </si>
  <si>
    <t>บริษัท ซา ราง เช (2018)/伙食</t>
  </si>
  <si>
    <t>บริษัท ปตท.บริหาธุรกิจค้าปลีก จำกัด/油费2400</t>
  </si>
  <si>
    <t>กรมทางหลวง/m-pass通行费</t>
  </si>
  <si>
    <t>KAFFEINE CAFÉ/咖啡</t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</si>
  <si>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วินเนอร์</t>
    </r>
    <r>
      <rPr>
        <sz val="12"/>
        <rFont val="楷体"/>
        <charset val="134"/>
      </rPr>
      <t xml:space="preserve"> (2022)</t>
    </r>
    <r>
      <rPr>
        <sz val="12"/>
        <rFont val="Tahoma"/>
        <family val="2"/>
      </rPr>
      <t>ปิโตรเลียม</t>
    </r>
    <r>
      <rPr>
        <sz val="12"/>
        <rFont val="楷体"/>
        <charset val="134"/>
      </rPr>
      <t>/叉车油</t>
    </r>
  </si>
  <si>
    <t>บริษัท วินเนอร์ (2022)ปิโตรเลียม/汽油 855</t>
  </si>
  <si>
    <t>กรมมพัฒนธุรกิจการค้า/离任董事费</t>
  </si>
  <si>
    <t>กรมมพัฒนธุรกิจการค้า/证书费</t>
  </si>
  <si>
    <t>บริษัท แพน ลอว์สัน จำกัด/餐费</t>
  </si>
  <si>
    <t>บริษัทดูโฮม จำกัด (มหาชน)/钥匙柜</t>
  </si>
  <si>
    <t>บริษัทกิจกสิกร อินดัสเทรียลซัพพลาย จำกัด/工具</t>
  </si>
  <si>
    <t>บริษัท พีแอนด์พี เอ็นเนอร์ยี่ จำกัด/汽油 855</t>
  </si>
  <si>
    <t>บริษัท วินเนอร์ (2022)ปิโตรเลียม/叉车油</t>
  </si>
  <si>
    <t>บมจ.ซีพีออลล์/地板清洁剂</t>
  </si>
  <si>
    <t>บมจ.ซีพีออลล์/餐饮</t>
  </si>
  <si>
    <t>บริษัท เดอะ คิวเอสอาร์ ออฟ เอเชีย จำกัด/ 餐饮</t>
  </si>
  <si>
    <t>บมจ.บิ๊กซีซูเปอร์เซ็นเตอร์/餐饮</t>
  </si>
  <si>
    <t>ร้านนานาพลาสติก/清洁设备</t>
  </si>
  <si>
    <t>พฤษภาพานิช/清洁设备</t>
  </si>
  <si>
    <t>บริษัท ปตท.น้ำมันและการค้าปลีก จำกัด (มหาชน)/汽油</t>
  </si>
  <si>
    <t>Banbung Place Apartment/套房</t>
  </si>
  <si>
    <t>นายสมพร ประถมมุล/楚凡 机场-家</t>
  </si>
  <si>
    <t>GrabforBusiness/楚凡、周总 曼谷-工厂</t>
  </si>
  <si>
    <t>น.ส.อารียา สิริประยรู/楚凡 家-工厂</t>
  </si>
  <si>
    <t>装修款</t>
  </si>
  <si>
    <t>รูปแบบการตกแต่ง</t>
  </si>
  <si>
    <t>บริษัท ธีรธัช ดีเวลลอปเม้นท์ จำกัด/宿舍加建设备（缅甸6人）</t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</si>
  <si>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)/宿舍加建设备（缅甸6人）</t>
    </r>
  </si>
  <si>
    <t>บริษัท ดูโฮม จำกัด (มหาชน)/宿舍加建设备（缅甸6人）</t>
  </si>
  <si>
    <t>บริษัท ดูโฮม จำกัด (มหาชน)/宿舍加建设备（缅甸7人）</t>
  </si>
  <si>
    <t>บริษัท ดูโฮม จำกัด (มหาชน)/宿舍加建设备（缅甸8人）</t>
  </si>
  <si>
    <t>จิดาภา ฮาร์ดแวร์ /宿舍加建设备（缅甸6人）</t>
  </si>
  <si>
    <t>นายยงยุทธิ์ บุญมา/宿舍加建设备（缅甸6人）</t>
  </si>
  <si>
    <t>บริษัท ฮาร์ดแวร์ คอร์ปอเรชั่น จำกัด/工厂工具</t>
  </si>
  <si>
    <t>บริษัท กิจกสิกร อิดัสเทรียลซัพพลาย จำกัด/工厂工具</t>
  </si>
  <si>
    <t>บริษัท ช. พูนกิจชลบุรี จำกัด/工厂工具</t>
  </si>
  <si>
    <t>บริษัท ปิโตรเลียมไทยคอร์ปอเรชั่น จำกัด /汽油</t>
  </si>
  <si>
    <t>จิดาภา ฮาร์ดแวร์/洗衣机软管</t>
  </si>
  <si>
    <t>บริษัท วินเนอร์ ปิโตรเลียม (2022)จำกัด/汽油</t>
  </si>
  <si>
    <t>นางสาวอารีย์ แน่นหนา/清洁费</t>
  </si>
  <si>
    <t>สรรพากรบ้านบึง/印花税</t>
  </si>
  <si>
    <t>บูล สกาย วอเตอร์/饮用水（桶）</t>
  </si>
  <si>
    <t>บริษัท ดูโฮม จำกัด (มหาชน)/工厂工具</t>
  </si>
  <si>
    <t>การประปาส่วนภูมิภาคบ้านบึง/水费</t>
  </si>
  <si>
    <t>การไฟฟ้าส่วนภูมิภาคบ้านบึง/电费</t>
  </si>
  <si>
    <t>นางสาวนพวรรณ ปัดภัย/油费</t>
  </si>
  <si>
    <t>ร้านนาพลาสติก/清洁设备</t>
  </si>
  <si>
    <t>LAO YOU JI XIANGCAI GUAN/餐饮</t>
  </si>
  <si>
    <t>บริษัท บางจากกรีนเนท จำกัด/汽油2400</t>
  </si>
  <si>
    <t>บริษัท ท่าอากาศยานไทย จำกัด (มหาชน)/机场停车费</t>
  </si>
  <si>
    <t>ร้านกุญแจหัวสะพาน/出租房钥匙拷贝</t>
  </si>
  <si>
    <t>บริษัท ซีเจ เอ็กซ์เพรส กรุ๊ป จำกัด/纸袋、纸张、饮用水</t>
  </si>
  <si>
    <t>ห้างหุ้นส่วนจำกัด บ้านบึงเครื่องเขียน/文件夹</t>
  </si>
  <si>
    <t>บริษัท ดูโฮม จำกัด (มหาชน)/水槽架（2孔6套，1孔2套）</t>
  </si>
  <si>
    <t>บริษัท ดูโฮม จำกัด (มหาชน)/插座</t>
  </si>
  <si>
    <t>ร้านข้าวแกงปักษ์ใต้/伙食费（第一天）</t>
  </si>
  <si>
    <t>ธนกฤต ฮาร์ดแวร์/水管</t>
  </si>
  <si>
    <t>บมจ. ซีพี ออล์/防蚁喷雾</t>
  </si>
  <si>
    <t>บริษัท วินเนอร์ ปิโตรเลียม จำกัด/叉车柴油</t>
  </si>
  <si>
    <t>บริษัท ซีพี แอ็กซ์ตร้า จำกัด (มหาชน)/风扇（缅甸6人）</t>
  </si>
  <si>
    <t>บริษัท ซีพี แอ็กซ์ตร้า จำกัด (มหาชน)/棉布</t>
  </si>
  <si>
    <r>
      <rPr>
        <sz val="12"/>
        <rFont val="Tahoma"/>
        <family val="2"/>
      </rPr>
      <t>ห้างหุ้นส่วนบ้านบึงเครื่องเขียน</t>
    </r>
    <r>
      <rPr>
        <sz val="12"/>
        <rFont val="楷体"/>
        <charset val="134"/>
      </rPr>
      <t>/文具、A4纸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</si>
  <si>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ซีพี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ออล์</t>
    </r>
    <r>
      <rPr>
        <sz val="12"/>
        <rFont val="楷体"/>
        <charset val="134"/>
      </rPr>
      <t>/员工饮品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</si>
  <si>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ปตท</t>
    </r>
    <r>
      <rPr>
        <sz val="12"/>
        <rFont val="楷体"/>
        <charset val="134"/>
      </rPr>
      <t>.</t>
    </r>
    <r>
      <rPr>
        <sz val="12"/>
        <rFont val="Tahoma"/>
        <family val="2"/>
      </rPr>
      <t>บริหารธุรกิจการค้าปลีก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/汽油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</si>
  <si>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ศรีไทยซุปเปอร์แวร์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)/7条毯子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</si>
  <si>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)/标识（贴纸）</t>
    </r>
  </si>
  <si>
    <r>
      <rPr>
        <sz val="12"/>
        <rFont val="楷体"/>
        <charset val="134"/>
      </rPr>
      <t>บริษัทไปรษรีย์ไทย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/海关文件邮寄费</t>
    </r>
  </si>
  <si>
    <r>
      <rPr>
        <sz val="12"/>
        <rFont val="楷体"/>
        <charset val="134"/>
      </rPr>
      <t>ใบญาฟาร์มาซี</t>
    </r>
    <r>
      <rPr>
        <sz val="12"/>
        <rFont val="楷体"/>
        <charset val="134"/>
      </rPr>
      <t>/医药箱（含药品）</t>
    </r>
  </si>
  <si>
    <r>
      <rPr>
        <sz val="12"/>
        <rFont val="楷体"/>
        <charset val="134"/>
      </rPr>
      <t>คลินิก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เทคนิคการแพทย์วราภรณ์</t>
    </r>
    <r>
      <rPr>
        <sz val="12"/>
        <rFont val="楷体"/>
        <charset val="134"/>
      </rPr>
      <t xml:space="preserve">  </t>
    </r>
    <r>
      <rPr>
        <sz val="12"/>
        <rFont val="Tahoma"/>
        <family val="2"/>
      </rPr>
      <t>เฮลท์แคร์แล็บบอราเทอรี่</t>
    </r>
    <r>
      <rPr>
        <sz val="12"/>
        <rFont val="楷体"/>
        <charset val="134"/>
      </rPr>
      <t>/1位员工健康检查</t>
    </r>
  </si>
  <si>
    <t>บริษัทไปรษรีย์ไทย จำกัด/海关文件邮寄费</t>
  </si>
  <si>
    <r>
      <rPr>
        <sz val="12"/>
        <rFont val="楷体"/>
        <charset val="134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เกาะโพธิ์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โฮมมาร์ท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/花岗岩水箱（地下水管道）</t>
    </r>
  </si>
  <si>
    <r>
      <rPr>
        <sz val="12"/>
        <rFont val="楷体"/>
        <charset val="134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เจ</t>
    </r>
    <r>
      <rPr>
        <sz val="12"/>
        <rFont val="楷体"/>
        <charset val="134"/>
      </rPr>
      <t>.</t>
    </r>
    <r>
      <rPr>
        <sz val="12"/>
        <rFont val="Tahoma"/>
        <family val="2"/>
      </rPr>
      <t>ไอ</t>
    </r>
    <r>
      <rPr>
        <sz val="12"/>
        <rFont val="楷体"/>
        <charset val="134"/>
      </rPr>
      <t>.</t>
    </r>
    <r>
      <rPr>
        <sz val="12"/>
        <rFont val="Tahoma"/>
        <family val="2"/>
      </rPr>
      <t>บี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คอมพิเตอร์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กรุ๊ป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/电脑4台、打印机1台</t>
    </r>
  </si>
  <si>
    <r>
      <rPr>
        <sz val="12"/>
        <rFont val="楷体"/>
        <charset val="134"/>
      </rPr>
      <t>ห้างหุ้นส่วนจำกัด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แอดวาซ์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พีซี</t>
    </r>
    <r>
      <rPr>
        <sz val="12"/>
        <rFont val="楷体"/>
        <charset val="134"/>
      </rPr>
      <t>/服务窗口（电脑软件）</t>
    </r>
  </si>
  <si>
    <r>
      <rPr>
        <sz val="12"/>
        <rFont val="楷体"/>
        <charset val="134"/>
      </rPr>
      <t>นพวรรณ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ปัดภัย</t>
    </r>
    <r>
      <rPr>
        <sz val="12"/>
        <rFont val="楷体"/>
        <charset val="134"/>
      </rPr>
      <t>/路费（缅甸人双条车）</t>
    </r>
  </si>
  <si>
    <r>
      <rPr>
        <sz val="12"/>
        <rFont val="楷体"/>
        <charset val="134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ปตท</t>
    </r>
    <r>
      <rPr>
        <sz val="12"/>
        <rFont val="楷体"/>
        <charset val="134"/>
      </rPr>
      <t>.</t>
    </r>
    <r>
      <rPr>
        <sz val="12"/>
        <rFont val="Tahoma"/>
        <family val="2"/>
      </rPr>
      <t>บริหารธุรกิจการค้าปลีก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/汽油 855</t>
    </r>
  </si>
  <si>
    <t>บริษัท ดูโฮม จำกัด (มหาชน)/设备材料</t>
  </si>
  <si>
    <t>บริษัท โฮม โปรดักส์ เซ็นเตอร์ จำกัด (มหาชน)/自动泵</t>
  </si>
  <si>
    <t>นายแสวง บุญมา/水管运输费</t>
  </si>
  <si>
    <t>บริษัท กิจกสิกร อินดัสเทรียลซัพพลาย จำกัด/管道</t>
  </si>
  <si>
    <t>จิดาภา ฮาร์แวร์/管道</t>
  </si>
  <si>
    <t>จิดาภา ฮาร์แวร์/螺纹胶带、锯片</t>
  </si>
  <si>
    <t>บริษัท ดูโฮม จำกัด (มหาชน)/床垫</t>
  </si>
  <si>
    <t>การไฟฟ้าส่วนภูมิภาคบ้านบึง/电费（9月）</t>
  </si>
  <si>
    <r>
      <rPr>
        <sz val="12"/>
        <rFont val="Tahoma"/>
        <family val="2"/>
      </rPr>
      <t>น</t>
    </r>
    <r>
      <rPr>
        <sz val="12"/>
        <rFont val="楷体"/>
        <charset val="134"/>
      </rPr>
      <t>.</t>
    </r>
    <r>
      <rPr>
        <sz val="12"/>
        <rFont val="Tahoma"/>
        <family val="2"/>
      </rPr>
      <t>ส</t>
    </r>
    <r>
      <rPr>
        <sz val="12"/>
        <rFont val="楷体"/>
        <charset val="134"/>
      </rPr>
      <t>.</t>
    </r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/楚凡 工厂-曼谷</t>
    </r>
  </si>
  <si>
    <r>
      <rPr>
        <sz val="12"/>
        <rFont val="Tahoma"/>
        <family val="2"/>
      </rPr>
      <t>น</t>
    </r>
    <r>
      <rPr>
        <sz val="12"/>
        <rFont val="楷体"/>
        <charset val="134"/>
      </rPr>
      <t>.</t>
    </r>
    <r>
      <rPr>
        <sz val="12"/>
        <rFont val="Tahoma"/>
        <family val="2"/>
      </rPr>
      <t>ส</t>
    </r>
    <r>
      <rPr>
        <sz val="12"/>
        <rFont val="楷体"/>
        <charset val="134"/>
      </rPr>
      <t>.</t>
    </r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/周总，陈总、老杨 工厂- 酒店 - 家</t>
    </r>
  </si>
  <si>
    <r>
      <rPr>
        <sz val="12"/>
        <rFont val="Tahoma"/>
        <family val="2"/>
      </rPr>
      <t>น</t>
    </r>
    <r>
      <rPr>
        <sz val="12"/>
        <rFont val="楷体"/>
        <charset val="134"/>
      </rPr>
      <t>.</t>
    </r>
    <r>
      <rPr>
        <sz val="12"/>
        <rFont val="Tahoma"/>
        <family val="2"/>
      </rPr>
      <t>ส</t>
    </r>
    <r>
      <rPr>
        <sz val="12"/>
        <rFont val="楷体"/>
        <charset val="134"/>
      </rPr>
      <t>.</t>
    </r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/陈总、老杨 工厂- 家</t>
    </r>
  </si>
  <si>
    <t>น.ส.อารียา สิริประยูร/楚凡、Jill 工厂-Premio</t>
  </si>
  <si>
    <r>
      <rPr>
        <sz val="12"/>
        <rFont val="Tahoma"/>
        <family val="2"/>
      </rPr>
      <t>น</t>
    </r>
    <r>
      <rPr>
        <sz val="12"/>
        <rFont val="楷体"/>
        <charset val="134"/>
      </rPr>
      <t>.</t>
    </r>
    <r>
      <rPr>
        <sz val="12"/>
        <rFont val="Tahoma"/>
        <family val="2"/>
      </rPr>
      <t>ส</t>
    </r>
    <r>
      <rPr>
        <sz val="12"/>
        <rFont val="楷体"/>
        <charset val="134"/>
      </rPr>
      <t>.</t>
    </r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/楚凡、Jill 工厂-Premio</t>
    </r>
  </si>
  <si>
    <r>
      <rPr>
        <sz val="12"/>
        <rFont val="Tahoma"/>
        <family val="2"/>
      </rPr>
      <t>น</t>
    </r>
    <r>
      <rPr>
        <sz val="12"/>
        <rFont val="楷体"/>
        <charset val="134"/>
      </rPr>
      <t>.</t>
    </r>
    <r>
      <rPr>
        <sz val="12"/>
        <rFont val="Tahoma"/>
        <family val="2"/>
      </rPr>
      <t>ส</t>
    </r>
    <r>
      <rPr>
        <sz val="12"/>
        <rFont val="楷体"/>
        <charset val="134"/>
      </rPr>
      <t>.</t>
    </r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/楚凡 工厂-Premio</t>
    </r>
  </si>
  <si>
    <r>
      <rPr>
        <sz val="12"/>
        <rFont val="楷体"/>
        <charset val="134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ซีพี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ออลล์</t>
    </r>
    <r>
      <rPr>
        <sz val="12"/>
        <rFont val="楷体"/>
        <charset val="134"/>
      </rPr>
      <t>/抽纸、冰</t>
    </r>
  </si>
  <si>
    <r>
      <rPr>
        <sz val="12"/>
        <rFont val="Tahoma"/>
        <family val="2"/>
      </rPr>
      <t>ร้านอาหารช่อชบา</t>
    </r>
    <r>
      <rPr>
        <sz val="12"/>
        <rFont val="楷体"/>
        <charset val="134"/>
      </rPr>
      <t>/伙食费</t>
    </r>
  </si>
  <si>
    <r>
      <rPr>
        <sz val="12"/>
        <rFont val="Tahoma"/>
        <family val="2"/>
      </rPr>
      <t>นายรง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ข้ามต้มกุ๊ย</t>
    </r>
    <r>
      <rPr>
        <sz val="12"/>
        <rFont val="楷体"/>
        <charset val="134"/>
      </rPr>
      <t>/伙食</t>
    </r>
  </si>
  <si>
    <r>
      <rPr>
        <sz val="12"/>
        <rFont val="Tahoma"/>
        <family val="2"/>
      </rPr>
      <t>น</t>
    </r>
    <r>
      <rPr>
        <sz val="12"/>
        <rFont val="楷体"/>
        <charset val="134"/>
      </rPr>
      <t>.</t>
    </r>
    <r>
      <rPr>
        <sz val="12"/>
        <rFont val="Tahoma"/>
        <family val="2"/>
      </rPr>
      <t>ส</t>
    </r>
    <r>
      <rPr>
        <sz val="12"/>
        <rFont val="楷体"/>
        <charset val="134"/>
      </rPr>
      <t>.</t>
    </r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/朴总 机场-工厂</t>
    </r>
  </si>
  <si>
    <r>
      <rPr>
        <sz val="12"/>
        <rFont val="Tahoma"/>
        <family val="2"/>
      </rPr>
      <t>น</t>
    </r>
    <r>
      <rPr>
        <sz val="12"/>
        <rFont val="楷体"/>
        <charset val="134"/>
      </rPr>
      <t>.</t>
    </r>
    <r>
      <rPr>
        <sz val="12"/>
        <rFont val="Tahoma"/>
        <family val="2"/>
      </rPr>
      <t>ส</t>
    </r>
    <r>
      <rPr>
        <sz val="12"/>
        <rFont val="楷体"/>
        <charset val="134"/>
      </rPr>
      <t>.</t>
    </r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/班邦-芭提雅</t>
    </r>
  </si>
  <si>
    <r>
      <rPr>
        <sz val="12"/>
        <rFont val="Tahoma"/>
        <family val="2"/>
      </rPr>
      <t>ธนาคารกสิกรไทย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สาขาบ้านบึง</t>
    </r>
    <r>
      <rPr>
        <sz val="12"/>
        <rFont val="楷体"/>
        <charset val="134"/>
      </rPr>
      <t>/财务状况证明</t>
    </r>
  </si>
  <si>
    <r>
      <rPr>
        <sz val="12"/>
        <rFont val="楷体"/>
        <charset val="134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วินเนอร์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ปิโตรเลียม</t>
    </r>
    <r>
      <rPr>
        <sz val="12"/>
        <rFont val="楷体"/>
        <charset val="134"/>
      </rPr>
      <t xml:space="preserve"> (2022)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/汽油 2400</t>
    </r>
  </si>
  <si>
    <r>
      <rPr>
        <sz val="12"/>
        <rFont val="Tahoma"/>
        <family val="2"/>
      </rPr>
      <t>ปรีชา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ค้าวัสดุ</t>
    </r>
    <r>
      <rPr>
        <sz val="12"/>
        <rFont val="楷体"/>
        <charset val="134"/>
      </rPr>
      <t>/钻头、钢锚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</si>
  <si>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ดูโฮม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 xml:space="preserve"> (</t>
    </r>
    <r>
      <rPr>
        <sz val="12"/>
        <rFont val="Tahoma"/>
        <family val="2"/>
      </rPr>
      <t>มหาชน</t>
    </r>
    <r>
      <rPr>
        <sz val="12"/>
        <rFont val="楷体"/>
        <charset val="134"/>
      </rPr>
      <t>)/橡胶纤维地毯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</si>
  <si>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กิจกสิกร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อินดัสเทรียลซัพพลาย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/电线</t>
    </r>
  </si>
  <si>
    <t>บมจ.ซีพี ออลล์/地板清洁剂</t>
  </si>
  <si>
    <r>
      <rPr>
        <sz val="12"/>
        <rFont val="Tahoma"/>
        <family val="2"/>
      </rPr>
      <t>จิดาภา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ฮาร์ดแวร์</t>
    </r>
    <r>
      <rPr>
        <sz val="12"/>
        <rFont val="楷体"/>
        <charset val="134"/>
      </rPr>
      <t>/抹布</t>
    </r>
  </si>
  <si>
    <t>บริษัทฮาร์ดแวร์เฮาส์คอร์ปอเรชั่น จำกัด/笔、布胶带、防水接头</t>
  </si>
  <si>
    <t>บมจ.ซีพี ออลล์/洗衣粉</t>
  </si>
  <si>
    <t>ธงทอง/除油喷雾</t>
  </si>
  <si>
    <t>ธงทอง/钻头螺丝</t>
  </si>
  <si>
    <r>
      <rPr>
        <sz val="12"/>
        <rFont val="Tahoma"/>
        <family val="2"/>
      </rPr>
      <t>บริษัทฮาร์ดแวร์เฮาส์คอร์ปอเรชั่น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/笔、便条纸</t>
    </r>
  </si>
  <si>
    <t>บริษัท กิจกสิกร อินดัสเทรียลซัพพลาย จำกัด/浮盒、面罩</t>
  </si>
  <si>
    <t>บริษัท เอ็นเตอร์ไพรส์ เน็ตเวอร์ค เทคโนโลยี จำกัด/标签打印机</t>
  </si>
  <si>
    <t>บริษัทฮาร์ดแวร์เฮาส์คอร์ปอเรชั่น จำกัด/备件箱</t>
  </si>
  <si>
    <t>บริษัทฮาร์ดแวร์เฮาส์คอร์ปอเรชั่น จำกัด/灭火器</t>
  </si>
  <si>
    <t>บริษัท เอ็นเตอร์ไพรส์ เน็ตเวอร์ค เทคโนโลยี จำกัด/印刷油墨</t>
  </si>
  <si>
    <t>พ.โลหะภัณฑ์/喷漆</t>
  </si>
  <si>
    <t>บริษัทฮาร์ดแวร์เฮาส์คอร์ปอเรชั่น จำกัด/胶棒、喷漆</t>
  </si>
  <si>
    <r>
      <rPr>
        <sz val="12"/>
        <rFont val="楷体"/>
        <charset val="134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วินเนอร์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ปิโตรเลียม</t>
    </r>
    <r>
      <rPr>
        <sz val="12"/>
        <rFont val="楷体"/>
        <charset val="134"/>
      </rPr>
      <t>(2022)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/叉车柴油</t>
    </r>
  </si>
  <si>
    <r>
      <rPr>
        <sz val="12"/>
        <rFont val="Tahoma"/>
        <family val="2"/>
      </rPr>
      <t>บมจ</t>
    </r>
    <r>
      <rPr>
        <sz val="12"/>
        <rFont val="楷体"/>
        <charset val="134"/>
      </rPr>
      <t>.</t>
    </r>
    <r>
      <rPr>
        <sz val="12"/>
        <rFont val="Tahoma"/>
        <family val="2"/>
      </rPr>
      <t>ซีพี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ออลล์</t>
    </r>
    <r>
      <rPr>
        <sz val="12"/>
        <rFont val="楷体"/>
        <charset val="134"/>
      </rPr>
      <t>/地板清洁剂</t>
    </r>
  </si>
  <si>
    <r>
      <rPr>
        <sz val="12"/>
        <rFont val="Tahoma"/>
        <family val="2"/>
      </rPr>
      <t>ร้านทเวนตี้ชอป</t>
    </r>
    <r>
      <rPr>
        <sz val="12"/>
        <rFont val="楷体"/>
        <charset val="134"/>
      </rPr>
      <t>/手套、双面胶</t>
    </r>
  </si>
  <si>
    <r>
      <rPr>
        <sz val="12"/>
        <rFont val="Tahoma"/>
        <family val="2"/>
      </rPr>
      <t>จิดาภา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ฮาร์ดแวร์</t>
    </r>
    <r>
      <rPr>
        <sz val="12"/>
        <rFont val="楷体"/>
        <charset val="134"/>
      </rPr>
      <t>/布手套</t>
    </r>
  </si>
  <si>
    <t>น.ส.อารียา สิริประยูร/肖经理 工厂-机场</t>
  </si>
  <si>
    <t>น.ส.อารียา สิริประยูร/王经理 工厂-机场</t>
  </si>
  <si>
    <t>บริษัท วินเนอร์ ปิโตรเลียม (2022) จำกัด/油费 6791</t>
  </si>
  <si>
    <r>
      <rPr>
        <sz val="12"/>
        <rFont val="Tahoma"/>
        <family val="2"/>
      </rPr>
      <t>น</t>
    </r>
    <r>
      <rPr>
        <sz val="12"/>
        <rFont val="楷体"/>
        <charset val="134"/>
      </rPr>
      <t>.</t>
    </r>
    <r>
      <rPr>
        <sz val="12"/>
        <rFont val="Tahoma"/>
        <family val="2"/>
      </rPr>
      <t>ส</t>
    </r>
    <r>
      <rPr>
        <sz val="12"/>
        <rFont val="楷体"/>
        <charset val="134"/>
      </rPr>
      <t>.</t>
    </r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/符工、陈总老杨 工厂-郎曼机场</t>
    </r>
  </si>
  <si>
    <r>
      <rPr>
        <sz val="12"/>
        <rFont val="Tahoma"/>
        <family val="2"/>
      </rPr>
      <t>น</t>
    </r>
    <r>
      <rPr>
        <sz val="12"/>
        <rFont val="楷体"/>
        <charset val="134"/>
      </rPr>
      <t>.</t>
    </r>
    <r>
      <rPr>
        <sz val="12"/>
        <rFont val="Tahoma"/>
        <family val="2"/>
      </rPr>
      <t>ส</t>
    </r>
    <r>
      <rPr>
        <sz val="12"/>
        <rFont val="楷体"/>
        <charset val="134"/>
      </rPr>
      <t>.</t>
    </r>
    <r>
      <rPr>
        <sz val="12"/>
        <rFont val="Tahoma"/>
        <family val="2"/>
      </rPr>
      <t>อารียา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สิริประยูร</t>
    </r>
    <r>
      <rPr>
        <sz val="12"/>
        <rFont val="楷体"/>
        <charset val="134"/>
      </rPr>
      <t>/唐、孙等 饭店-工厂宿舍</t>
    </r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</si>
  <si>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กิจกสิกร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อินดัสเทรียลซัพพลาย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/水管</t>
    </r>
  </si>
  <si>
    <r>
      <rPr>
        <sz val="12"/>
        <rFont val="Tahoma"/>
        <family val="2"/>
      </rPr>
      <t>จิดาภา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ฮาร์ดแวร์</t>
    </r>
    <r>
      <rPr>
        <sz val="12"/>
        <rFont val="楷体"/>
        <charset val="134"/>
      </rPr>
      <t>/水管接头</t>
    </r>
  </si>
  <si>
    <r>
      <rPr>
        <sz val="12"/>
        <rFont val="Tahoma"/>
        <family val="2"/>
      </rPr>
      <t>บริษัทฮาร์ดแวร์เฮาส์คอร์ปอเรชั่น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/插座适配器（镀膜）</t>
    </r>
  </si>
  <si>
    <t>ร้านฮัน มา อึม   (Han Ma Um)/伙食费</t>
  </si>
  <si>
    <r>
      <rPr>
        <sz val="12"/>
        <rFont val="Tahoma"/>
        <family val="2"/>
      </rPr>
      <t>ปรีชา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ค้าวัสดุ</t>
    </r>
    <r>
      <rPr>
        <sz val="12"/>
        <rFont val="楷体"/>
        <charset val="134"/>
      </rPr>
      <t>/装修设施</t>
    </r>
  </si>
  <si>
    <t>日期：2024.11</t>
  </si>
  <si>
    <t>ศิริพัฒย์ /管材抛光加工接头</t>
  </si>
  <si>
    <t>บริษัท กิจกสิกร อินดัสเทรียลซัพพลาย จำกัด/弯管用弹簧</t>
  </si>
  <si>
    <t>จงไท่ อิเล็คทริค/机加工设备</t>
  </si>
  <si>
    <t>จงไท่ อิเล็คทริค/电气安装复合管</t>
  </si>
  <si>
    <t>พ.โลหะภัณฑ์/清洁酒精</t>
  </si>
  <si>
    <t>พ.โลหะภัณฑ์/焊接孔距</t>
  </si>
  <si>
    <t>จิดาภา ฮาร์ดแวร์/破衣服</t>
  </si>
  <si>
    <t>บริษัท บ้านบึง ช.ไพบูลย์ จำกัด/管夹</t>
  </si>
  <si>
    <t>พ.โลหะภัณฑ์/钳子、螺丝钉等</t>
  </si>
  <si>
    <t>ศิริพัฒย์ฮาร์แวร์/坚果</t>
  </si>
  <si>
    <t>บริษัท ติ่ง ซิน สแตนเลส จำกัด/方管</t>
  </si>
  <si>
    <t>11月</t>
  </si>
  <si>
    <t>บริษัทฮาร์ดแวร์เฮาส์คอร์ปอเรชั่น จำกัด/胶带、螺丝刀</t>
  </si>
  <si>
    <t>บริษัท ปิโตรเลียมไทยคอร์ปอเรชั่น จำกัด/汽油 7680</t>
  </si>
  <si>
    <t>บริษัทฮาร์ดแวร์เฮาส์คอร์ปอเรชั่น จำกัด/安全标志</t>
  </si>
  <si>
    <t>บริษัท ช. พูนกิจชลบุรี/管道</t>
  </si>
  <si>
    <t>บริษัท กิจกสิกร อินดัสเทรียลซัพพลาย จำกัด/pp软管</t>
  </si>
  <si>
    <t>ปรีชา ค้าวัสดุ/钻头</t>
  </si>
  <si>
    <t>บริษัทฮาร์ดแวร์เฮาส์คอร์ปอเรชั่น จำกัด/电焊面罩</t>
  </si>
  <si>
    <t>บริษัท ไอที ซิตี้ จำกัด (มหาชน)/适配器</t>
  </si>
  <si>
    <t>บริษัท เจ.ไอ.บี.คอมพิวเตอร์ กรุ๊ป จำกัด/电脑</t>
  </si>
  <si>
    <t>บริษัทออกซิเย่นบ้านบึง (2018) จำกัด/氟气、氧气罐租赁</t>
  </si>
  <si>
    <t>บริษัท เจ.ไอ.บี.คอมพิวเตอร์ กรุ๊ป จำกัด/电脑程序</t>
  </si>
  <si>
    <t>บริษัทฮาร์ดแวร์เฮาส์คอร์ปอเรชั่น จำกัด/胶水、锁</t>
  </si>
  <si>
    <t>บ.เจริญทรัพย์ ฮาร์ดแวร์/水暖设备</t>
  </si>
  <si>
    <t>บ.ดูโฮม จำกัด (มหาชน)/连接内螺纹设备</t>
  </si>
  <si>
    <t>บ.พี่แอนด์พี เอ็นเนอร์ยี่ จำกัด/汽油 855</t>
  </si>
  <si>
    <t>บ.ดูโฮม จำกัด (มหาชน)/相框</t>
  </si>
  <si>
    <t>บ.อากาศยานไทย จำกัด(มหาชน)/停车费</t>
  </si>
  <si>
    <t>บิลเงินสด/午餐</t>
  </si>
  <si>
    <t>บิลเงินสด/高速公路费</t>
  </si>
  <si>
    <t>บ.ปิโตพลัส คอร์ปอเรชั่น จำกัด/汽油</t>
  </si>
  <si>
    <t>บ.ดูโฮม จำกัด (มหาชน)/折叠桌椅</t>
  </si>
  <si>
    <t>บ.ดูโฮม จำกัด (มหาชน)/支架元件</t>
  </si>
  <si>
    <t>บ.ศรีไทยซุปดปอร์แวร์ จำกัด(มหาชน)/厚毯子</t>
  </si>
  <si>
    <t>ร้าน ส.ภักดี(นางสุธิตา ศรีภักดี)/角钢</t>
  </si>
  <si>
    <t>ส.ภักดี/角钢</t>
  </si>
  <si>
    <t>บ.กสิกร อินดัสเทรียลซัพพลาย จำกัด/u型角螺、钻头、平垫圈、刷子</t>
  </si>
  <si>
    <t>บ.กสิกร อินดัสเทรียลซัพพลาย จำกัด/碳粉、防锈底漆、油漆刷</t>
  </si>
  <si>
    <r>
      <rPr>
        <sz val="12"/>
        <color theme="1"/>
        <rFont val="楷体"/>
      </rPr>
      <t>บริษัทซินหยวน คอร์ปอเรชั่น จำกัด/晚餐</t>
    </r>
  </si>
  <si>
    <r>
      <rPr>
        <sz val="12"/>
        <color theme="1"/>
        <rFont val="楷体"/>
      </rPr>
      <t>บริษัท ปิโตรเลียม ไทยคอร์ปอเรชั่น จำกัด/汽油 2400</t>
    </r>
  </si>
  <si>
    <t>บริษัท ปิโตรเลียม ไทยคอร์ปอเรชั่น จำกัด/汽油 2400</t>
  </si>
  <si>
    <r>
      <rPr>
        <sz val="12"/>
        <color theme="1"/>
        <rFont val="楷体"/>
      </rPr>
      <t>บ.อากาศยานไทย จำกัด(มหาชน)/停车费</t>
    </r>
  </si>
  <si>
    <r>
      <rPr>
        <sz val="12"/>
        <color theme="1"/>
        <rFont val="楷体"/>
      </rPr>
      <t>ศิริพัฒย์ (สำนักงานใหญ่)/钨焊接</t>
    </r>
  </si>
  <si>
    <r>
      <rPr>
        <sz val="12"/>
        <color theme="1"/>
        <rFont val="楷体"/>
      </rPr>
      <t>บริษัท  ดูโฮมจำกัด (มหาชน)/清洁工具、文具</t>
    </r>
  </si>
  <si>
    <r>
      <rPr>
        <sz val="12"/>
        <color theme="1"/>
        <rFont val="楷体"/>
      </rPr>
      <t>บริษัท แอดไวทซ์ ไอที อินฟินิท จำกัด (มหาชน)/转换器</t>
    </r>
  </si>
  <si>
    <r>
      <rPr>
        <sz val="12"/>
        <color theme="1"/>
        <rFont val="楷体"/>
      </rPr>
      <t>บริษัท เจ.ไอ.บี.คอมพิวเตอร์ กรุ๊ป จำกัด/监视器</t>
    </r>
  </si>
  <si>
    <r>
      <rPr>
        <sz val="12"/>
        <color theme="1"/>
        <rFont val="楷体"/>
      </rPr>
      <t>บริษัทฮาร์ดแวร์เฮาส์คอร์ปอเรชั่น จำกัด/焊接</t>
    </r>
  </si>
  <si>
    <r>
      <rPr>
        <sz val="12"/>
        <color theme="1"/>
        <rFont val="楷体"/>
      </rPr>
      <t>บริษัทฮาร์ดแวร์เฮาส์คอร์ปอเรชั่น จำกัด/pp车间工具</t>
    </r>
  </si>
  <si>
    <r>
      <rPr>
        <sz val="12"/>
        <color theme="1"/>
        <rFont val="楷体"/>
      </rPr>
      <t>บริษัท วี โฮม โซลูชั่น จำกัด/清洁工具</t>
    </r>
  </si>
  <si>
    <r>
      <rPr>
        <sz val="12"/>
        <color theme="1"/>
        <rFont val="楷体"/>
      </rPr>
      <t>บริษัท วี โฮม โซลูชั่น จำกัด/卷塞</t>
    </r>
  </si>
  <si>
    <r>
      <rPr>
        <sz val="12"/>
        <color theme="1"/>
        <rFont val="楷体"/>
      </rPr>
      <t>ห้างหุ้นส่วนจำกัด บ้านบึงเครื่องเขียน/镀膜工具</t>
    </r>
  </si>
  <si>
    <r>
      <rPr>
        <sz val="12"/>
        <color theme="1"/>
        <rFont val="楷体"/>
      </rPr>
      <t>บริษัท วี โฮม โซลูชั่น จำกัด/管道</t>
    </r>
  </si>
  <si>
    <r>
      <rPr>
        <sz val="12"/>
        <color theme="1"/>
        <rFont val="楷体"/>
      </rPr>
      <t>พ.โลหะภัณฑ์/管道</t>
    </r>
  </si>
  <si>
    <r>
      <rPr>
        <sz val="12"/>
        <color theme="1"/>
        <rFont val="楷体"/>
      </rPr>
      <t>บริษัท ซีอาร์ซี ไทวัสดุ จำกัด (สาขาชลบุรี)/文件夹、鞋套等</t>
    </r>
  </si>
  <si>
    <r>
      <rPr>
        <sz val="12"/>
        <color theme="1"/>
        <rFont val="楷体"/>
      </rPr>
      <t>บริษัท กิจกสิกร อินดัสเทรียลซัพพลาย จำกัด/治工具</t>
    </r>
  </si>
  <si>
    <r>
      <rPr>
        <sz val="12"/>
        <color theme="1"/>
        <rFont val="楷体"/>
      </rPr>
      <t>บริษัท กิจกสิกร อินดัสเทรียลซัพพลาย จำกัด/工具</t>
    </r>
  </si>
  <si>
    <r>
      <rPr>
        <sz val="12"/>
        <color theme="1"/>
        <rFont val="楷体"/>
      </rPr>
      <t>ร้านปทุมทรัพย์ พลาสติก/缅甸宿舍门</t>
    </r>
  </si>
  <si>
    <t>บริษัทฮาร์ดแวร์เฮาส์คอร์ปอเรชั่น จำกัด/芯取机零件</t>
  </si>
  <si>
    <t>บริษัทฮาร์ดแวร์เฮาส์คอร์ปอเรชั่น จำกัด/橡胶软管</t>
  </si>
  <si>
    <t>บริษัทฮาร์ดแวร์เฮาส์คอร์ปอเรชั่น จำกัด/洗镀膜车间材料</t>
  </si>
  <si>
    <t>บริษัท กิจกสิกร อินดัสเทรียลซัพพลายจำกัด/电气设备插头</t>
  </si>
  <si>
    <t>บริษัท บีเคเค โปรดักต์ แอนด์ เซอร์วิส จำกัด /管子连接器</t>
  </si>
  <si>
    <t>บริษัท เลค คอมมูนิเคชั่น จำกัด/投影仪</t>
  </si>
  <si>
    <t>บริษัท ดูโฮม จำกัด (มหาชน)/电视柜</t>
  </si>
  <si>
    <t>บริษัท ดูโฮม จำกัด (มหาชน)/橡胶纤维地毯</t>
  </si>
  <si>
    <t>ปรีชา ค้าวัสดุ/扫帚</t>
  </si>
  <si>
    <t>บริษัท เก็กกู๊ดครีเอชั่น จำกัด/亚克力标牌</t>
  </si>
  <si>
    <t>บริษัท ดูโฮม จำกัด (มหาชน)/白板</t>
  </si>
  <si>
    <t>Waraporn Health Care /员工体检</t>
  </si>
  <si>
    <t>บริษัท วินเนอร์ ปิโตรเลียม (2022) จำกัด/汽油855</t>
  </si>
  <si>
    <t>บริษัท เพาเวอร์บาย จำกัด /咖啡机</t>
  </si>
  <si>
    <t>บริษัท ซีพี แอ็กซ์ตร้า จำกัด (มหาชน)/咖啡设备</t>
  </si>
  <si>
    <t>บริษัท อินเด็กซ์ลิฟวิ่งมอลล์ จำกัด (มหาชน)/咖啡杯</t>
  </si>
  <si>
    <t>บริษัท กิจกสิกร อินดัสเทรียล ซัพพลาย จำกัด/维修设备</t>
  </si>
  <si>
    <t>กรมพัฒนาธุรกิจการค้า/DBD手续费</t>
  </si>
  <si>
    <t>บริษัท ดูโฮม จำกัด (มหาชน)/窗帘</t>
  </si>
  <si>
    <t>บริษัท ปตท. บริหารธุรกิจค้าปลีก จำกัด/汽油855</t>
  </si>
  <si>
    <t>ร้านนาพลาสติก/伙食费</t>
  </si>
  <si>
    <t>ห้างหุ้นส่วนจำกัด พี.เค.ปริ้นเตอร์ เซอร์วิส /打印机墨水</t>
  </si>
  <si>
    <t>บริษัท ซีพี ออลล์ จำกัด (มหาชน)/空气清新剂</t>
  </si>
  <si>
    <t>ห้างหุ้นส่วนจำกัด ลิงค์ ไอเดีย/贴纸</t>
  </si>
  <si>
    <t>บริษัท ช. พูนกิจชลบุรี จำกัด/管材</t>
  </si>
  <si>
    <t>ร้าน ส.ภักดี (นางสุธิตา ศรีภักดี)/角钢、弯头</t>
  </si>
  <si>
    <t>ร้าน ส.ภักดี (นางสุธิตา ศรีภักดี)/三通钢、钢接头</t>
  </si>
  <si>
    <t>บริษัท ปิโตรเลียมไทยคอร์ปอเรชั่น จำกัด/汽油</t>
  </si>
  <si>
    <t>บริษัทฮาร์ดแวร์เฮาส์คอร์ปอเรชั่น จำกัด/浴室旋钮、电脑插头</t>
  </si>
  <si>
    <t>บริษัทฮาร์ดแวร์เฮาส์คอร์ปอเรชั่น จำกัด/真空管、HDMI线</t>
  </si>
  <si>
    <t>บริษัท กิจกสิกร อินดัสเทรียล ซัพพลาย จำกัด/刮刀（洗净）</t>
  </si>
  <si>
    <t>บริษัท วี โฮม โซลูชั่น จำกัด/除尘拖把、除尘器</t>
  </si>
  <si>
    <t>Design Sticker/贴纸</t>
  </si>
  <si>
    <t>บริษัทฮาร์ดแวร์เฮาส์คอร์ปอเรชั่น จำกัด/计算器、刀具（研磨车间）</t>
  </si>
  <si>
    <t>บริษัทฮาร์ดแวร์เฮาส์คอร์ปอเรชั่น จำกัด/游标、螺丝刀、钳子</t>
  </si>
  <si>
    <t>บริษัท โอเคซี คอร์ปอเรชั่น จำกัด/不锈钢钳子、剪刀</t>
  </si>
  <si>
    <t>พ. โลหะภัณฑ์/数显游标</t>
  </si>
  <si>
    <t>บริษัท ซีอาร์ซี ไทวัสดุ จำกัด /双面胶、鞋套</t>
  </si>
  <si>
    <t>บริษัท ช.พูนกิจชลบุรี จำกัด/管材</t>
  </si>
  <si>
    <t>การประปาส่วนภูมิภาคบ้านบึง/临时办公室10月水费</t>
  </si>
  <si>
    <t>การประปาส่วนภูมิภาคบ้านบึง/临时办公室10月电费</t>
  </si>
  <si>
    <t>บริษัท บ.วิไล จำกัด/PB管材</t>
  </si>
  <si>
    <t>บริษัท ดูโฮม จำกัด(มหาชน)/多用途折叠桌</t>
  </si>
  <si>
    <t>บริษัท ดูโฮม จำกัด(มหาชน)/三脚架水槽</t>
  </si>
  <si>
    <t>บริษัท เจ.ไอ.บี. คอมพิวเตอร์ กรุ๊ป จำกัด/办公室电脑</t>
  </si>
  <si>
    <t>ห้างหุ้นส่วนจำกัด แอดวานซ์ พีซี /服务器窗口</t>
  </si>
  <si>
    <t>บริษัท ช.พูนกิจชลบุรี จำกัด/PVC管材</t>
  </si>
  <si>
    <t>ร้าน ทวีภัณฑ์/稀释剂、颜色剂、绘制图</t>
  </si>
  <si>
    <t>เจริญทรัพย์ ฮาร์ดแวร์ /20L油容器</t>
  </si>
  <si>
    <t>บริษัทฮาร์ดแวร์เฮาส์คอร์ปอเรชั่น จำกัด/不干胶标签、弯头</t>
  </si>
  <si>
    <t>บริษัท วินเนอร์ ปิโตรเลียม (2022) จำกัด/汽油</t>
  </si>
  <si>
    <t>บริษัทฮาร์ดแวร์เฮาส์คอร์ปอเรชั่น จำกัด/毛巾、剪刀</t>
  </si>
  <si>
    <t>บริษัท เทคซอร์ส กรุ๊ป จำกัด/电磁接触器</t>
  </si>
  <si>
    <t>ร้าน ส.ภักดี (นางสุธิตา ศรีภักดี)/PVC管材、乳胶</t>
  </si>
  <si>
    <t>บริษัท โมดูลเมอร์ จำกัด/连接器、插座</t>
  </si>
  <si>
    <t>บริษัท ซา ราง เช (2018) จำกัด/伙食</t>
  </si>
  <si>
    <t>บริษัท ปตท.บริหาธุรกิจค้าปลีก จำกัด/汽油2400</t>
  </si>
  <si>
    <t>CH. Pongpaka Co.,Ltd/许部长房费</t>
  </si>
  <si>
    <t>Inter - City Motorway Division/M-PASS高速公路费</t>
  </si>
  <si>
    <t>บริษัท ปตท.บริหาธุรกิจค้าปลีก จำกัด/汽油</t>
  </si>
  <si>
    <t>นายปิยวัฒน์ พ่อค้า/自来水管</t>
  </si>
  <si>
    <t>บริษัท ศรีไทยซุปเปอร์แวร์ จำกัด(มหาชน)/盘子</t>
  </si>
  <si>
    <t>บริษัท ดูโฮม จำกัด (มหาชน)/垃圾袋卫生纸</t>
  </si>
  <si>
    <t>บริษัท ฮาร์ดแวร์ เฮาส์คอร์ปอเรชั่น จำกัด/机械设备</t>
  </si>
  <si>
    <t>ร้าน ส.ภักดี (นางสุธิตา ศรีภักดี)/尖头剪刀</t>
  </si>
  <si>
    <t>บริษัท กิจกสิกร อินดัสเทรียลซัพพลาย จำกัด/墨水</t>
  </si>
  <si>
    <t>ห้างหุ้นส่วนจำกัด บ้านบึงเครื่องเขียน/光线切割架</t>
  </si>
  <si>
    <t>V-One Golf Co.,Ltd./高尔夫场地费</t>
  </si>
  <si>
    <t>V-One Golf Co.,Ltd./高尔夫球童</t>
  </si>
  <si>
    <t>นางสาวอารียา สิริประยูร/楚凡 工厂-Eastpana酒店</t>
  </si>
  <si>
    <t>นางสาวอารียา สิริประยูร/楚凡 Eastpana酒店-家</t>
  </si>
  <si>
    <t>Eastpana Hotel/招待费晚餐</t>
  </si>
  <si>
    <t>บริษัท ท่าอากาศยานไทย จำกัด(มหาชน)/停车费</t>
  </si>
  <si>
    <t>Suan Phanhin Co.,Ltd./酒店房费</t>
  </si>
  <si>
    <t>บริษัท เต็กยัง เสริมทรัพย์ จำกัด/油费</t>
  </si>
  <si>
    <t>สนามกอล์ฟกรีนวูด/球场费用</t>
  </si>
  <si>
    <t>บริษัท โนเบิล เพลซ จำกัด/高尔夫</t>
  </si>
  <si>
    <t>日期：2024.12</t>
  </si>
  <si>
    <t>บริษัท ซา ราง เช (2018) จำกัด/招待费晚餐</t>
  </si>
  <si>
    <t>บริษัท บีเคเค โปรดักส์ แอนด์ เซอร์วิส จำกัด/机械设备</t>
  </si>
  <si>
    <t>บริษัท ดูโฮม จำกัด (มหาชน)/董事长办公室冰箱</t>
  </si>
  <si>
    <t>บริษัท ดูโฮม จำกัด (มหาชน)/茶水间热水壶</t>
  </si>
  <si>
    <t>ปวีชา ค้าวัสดุ/车间材料</t>
  </si>
  <si>
    <t>บริษัท วินเนอร์ ปิโตรเลียม (2022) จำกัด/油费</t>
  </si>
  <si>
    <t>ร้าน ส.ภักดี (นางสุธิตา ศรีภักดี)/PVC管材</t>
  </si>
  <si>
    <t>บริษัท เฟิร์สโกลฟ อินเตอร์เนชั่นแนล จำกัด/无尘鞋</t>
  </si>
  <si>
    <t>12月</t>
  </si>
  <si>
    <t>เมืองทอง-คลังน็อต/机械设备</t>
  </si>
  <si>
    <t>บริษัท โซพราว บ้านบึง จำกัด/招待费晚餐</t>
  </si>
  <si>
    <t>Chorchaba Restaurant /招待费晚餐</t>
  </si>
  <si>
    <t>น.ส. อารียา สิริประยูร/楚凡 工厂家-曼谷家（拿签证材料）</t>
  </si>
  <si>
    <t>บริษัท ฮาร์ดแวร์ เฮาส์คอร์ปอเรชั่น จำกัด/稀释剂、鞋套、口罩</t>
  </si>
  <si>
    <t>บริษัท ฮาร์ดแวร์ เฮาส์คอร์ปอเรชั่น จำกัด/橡胶手套</t>
  </si>
  <si>
    <t>Chorchaba Restaurant /午餐（劳动局）</t>
  </si>
  <si>
    <t>Index Living Mall Public Co.,Ltd./办公室椅子</t>
  </si>
  <si>
    <t>Kitkasikorn Industrial Supply Co.,Ltd/脚手架</t>
  </si>
  <si>
    <t>Sirisopolpanit/接合销</t>
  </si>
  <si>
    <t>พ.โลหะภัณฑ์/数表</t>
  </si>
  <si>
    <t>บริษัท เฟิร์สโกลฟ อินเตอร์เนชั่นแนล จำกัด/粘尘地板</t>
  </si>
  <si>
    <t>บริษัท ฮาร์ดแวร์ เฮาส์คอร์ปอเรชั่น จำกัด/口罩、手套</t>
  </si>
  <si>
    <t>บริษัท ฮาร์ดแวร์ เฮาส์คอร์ปอเรชั่น จำกัด/手套、刷版</t>
  </si>
  <si>
    <t>9月余额</t>
  </si>
  <si>
    <t>30日</t>
  </si>
  <si>
    <t>银行</t>
  </si>
  <si>
    <t>USD</t>
  </si>
  <si>
    <t>THB</t>
  </si>
  <si>
    <t>开泰银行</t>
  </si>
  <si>
    <t>账号余额</t>
  </si>
  <si>
    <t>合计</t>
  </si>
  <si>
    <t>used</t>
  </si>
  <si>
    <t>10月余额</t>
  </si>
  <si>
    <t>31日</t>
  </si>
  <si>
    <t>11月余额</t>
  </si>
  <si>
    <t>12月余额</t>
  </si>
  <si>
    <t>个人现金账目汇总</t>
  </si>
  <si>
    <t>日期：2024/3月-11月</t>
  </si>
  <si>
    <t>明细</t>
  </si>
  <si>
    <t>楚凡/曼谷-班邦（补实销）</t>
  </si>
  <si>
    <t>楚凡/机场-曼谷家</t>
  </si>
  <si>
    <t>朴总-楚凡/人民币换泰铢</t>
  </si>
  <si>
    <t>朴副总/出差款</t>
  </si>
  <si>
    <t>薪资</t>
  </si>
  <si>
    <t>楚凡/5月工资</t>
  </si>
  <si>
    <t>楚凡/班邦-家（补实销）</t>
  </si>
  <si>
    <t>楚凡、yong午饭</t>
  </si>
  <si>
    <t>楚凡/6月工资</t>
  </si>
  <si>
    <t>Choe Brew/咖啡</t>
  </si>
  <si>
    <t>Aje aje Korean Restaurant/午餐</t>
  </si>
  <si>
    <t>KBank开泰银行/国际汇款手续办理</t>
  </si>
  <si>
    <t>小费</t>
  </si>
  <si>
    <t>邓总员工/开叉车师傅辛苦费</t>
  </si>
  <si>
    <t>出关费</t>
  </si>
  <si>
    <t>陈总团队/海关出关缴费</t>
  </si>
  <si>
    <t>楚凡/7月工资</t>
  </si>
  <si>
    <t>押金</t>
  </si>
  <si>
    <t>陈总租车</t>
  </si>
  <si>
    <t>TOYOTA/定金</t>
  </si>
  <si>
    <t>楚凡/8月工资</t>
  </si>
  <si>
    <t>楚凡/9月工资</t>
  </si>
  <si>
    <r>
      <rPr>
        <sz val="12"/>
        <rFont val="Tahoma"/>
        <family val="2"/>
      </rPr>
      <t>บริษัท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ปตท</t>
    </r>
    <r>
      <rPr>
        <sz val="12"/>
        <rFont val="楷体"/>
        <charset val="134"/>
      </rPr>
      <t>.</t>
    </r>
    <r>
      <rPr>
        <sz val="12"/>
        <rFont val="Tahoma"/>
        <family val="2"/>
      </rPr>
      <t>บริหารธุรกิจค้าปลีก</t>
    </r>
    <r>
      <rPr>
        <sz val="12"/>
        <rFont val="楷体"/>
        <charset val="134"/>
      </rPr>
      <t xml:space="preserve"> </t>
    </r>
    <r>
      <rPr>
        <sz val="12"/>
        <rFont val="Tahoma"/>
        <family val="2"/>
      </rPr>
      <t>จำกัด</t>
    </r>
    <r>
      <rPr>
        <sz val="12"/>
        <rFont val="楷体"/>
        <charset val="134"/>
      </rPr>
      <t>/肖经理车油费</t>
    </r>
  </si>
  <si>
    <t>提现金额</t>
  </si>
  <si>
    <t>公司</t>
  </si>
  <si>
    <t>朴总</t>
  </si>
  <si>
    <t>WIROTE NAKCHA/CBC客人接送</t>
  </si>
  <si>
    <t xml:space="preserve">SYSTEM PART M /PVC防静电帘 </t>
  </si>
  <si>
    <t>MR. Patchara Thongsri/会议室WiFi、网线、安装费</t>
  </si>
  <si>
    <t>CHEMTECH INNO/氢氧化钠、丙酮、柠檬酸一水化合物AR级</t>
  </si>
  <si>
    <t>Corporate Income Tax/11月个税</t>
  </si>
  <si>
    <t>The Customs (Declaration)</t>
  </si>
  <si>
    <t>所得税</t>
  </si>
  <si>
    <t>ภาษีเงินได้</t>
  </si>
  <si>
    <t>KBank开泰银行/手续费（海关）</t>
  </si>
  <si>
    <t>KBank开泰银行/手续费（税务局）</t>
  </si>
  <si>
    <t>SSO (Social Security Contribution Fund)/泰国员工11月社保</t>
  </si>
  <si>
    <t>Choe Hotel/住宿费</t>
  </si>
  <si>
    <t>ห้างหุ้นส่วนจำกัด ธรรมสุธน/油费</t>
  </si>
  <si>
    <t>ABE88 ENTERPRISE CO.,LTD./11月缅甸人社保费用（50%）</t>
  </si>
  <si>
    <t>Kbank/Letter of Credit NB跨境汇款服务费</t>
  </si>
  <si>
    <t>货款</t>
  </si>
  <si>
    <t>CHANGZHOU ASHIN OPTICS CO., LTD./货款（合同签署后交付50%）</t>
  </si>
  <si>
    <t>สรรพากรบ้านบึง/邮票</t>
  </si>
  <si>
    <t>ดวงกมลผลไม้/供佛水果</t>
  </si>
  <si>
    <t>ลุงพลดอกไม้/供佛鲜花</t>
  </si>
  <si>
    <t>ABE88 ENTERPRISE CO.,LTD./缅甸人社保（50%）</t>
  </si>
  <si>
    <t>Corporate Income Tax/预扣税3</t>
  </si>
  <si>
    <t>Corporate Income Tax/预扣税53</t>
  </si>
  <si>
    <t>美元账户换泰铢</t>
  </si>
  <si>
    <t>16/12/2024</t>
  </si>
  <si>
    <t>朴总个人</t>
  </si>
  <si>
    <t>นายประยูร สิริประยูร/朴总客人 酒店-机场</t>
  </si>
  <si>
    <t>นายประยูร สิริประยูร/楚凡 工厂-家</t>
  </si>
  <si>
    <t>นายประยูร สิริประยูร/昭和真空 工厂-酒店</t>
  </si>
  <si>
    <t>นายประยูร สิริประยูร/昭和真空 芭提雅-班邦</t>
  </si>
  <si>
    <t>Tawanoak Charoensin. Co., Ltd（邓总）/厂房建设（9月合同）二期50%</t>
  </si>
  <si>
    <t>NIPPON EXPRESS LOGISTICS (THAILAND) CO.,LTD./进口镀膜机的运输及服务费用</t>
  </si>
  <si>
    <t>进出口服务费</t>
  </si>
  <si>
    <t>MS. CHOMCHUEN NANNA/午餐费用（12.9-14）</t>
  </si>
  <si>
    <t>Provincial Electricity Authority/11月工厂电力费</t>
  </si>
  <si>
    <t>PROVINCIAL ELECTRICITY AUTHORITY/缅甸宿舍电费（11月）</t>
  </si>
  <si>
    <t>PWA-PROVINCIAL WATERWORKS AUTHORITY/缅甸宿舍水费（11月）</t>
  </si>
  <si>
    <t>房屋电费</t>
  </si>
  <si>
    <t>房屋水费</t>
  </si>
  <si>
    <t>MR. MINGHUA XIAO</t>
  </si>
  <si>
    <t>MYINT THINZAR</t>
  </si>
  <si>
    <t>MR.KENGPHACHON CHAMNONG</t>
  </si>
  <si>
    <t>BANTANAI LAW FIRM CO.,LTD./11月律师咨询费</t>
  </si>
  <si>
    <t>EASTERN CUSTOMS SERVICE/报关行报关费用（11-12月共5票）</t>
  </si>
  <si>
    <t>报关费</t>
  </si>
  <si>
    <t>NUTTAPOL SUBP退回</t>
  </si>
  <si>
    <t>NUTTAPOL SUBP/付款错误</t>
  </si>
  <si>
    <t>错误</t>
  </si>
  <si>
    <t>บริษัท ซีพี ออลล์ จํากัด (มหาชน)/伙食费</t>
  </si>
  <si>
    <t>ร้านแม่ศรีเรือน/伙食费</t>
  </si>
  <si>
    <t>White Rose Hotel/住宿</t>
  </si>
  <si>
    <t>Jiraya Phonboon/油费</t>
  </si>
  <si>
    <t>ร้านไอที แพลเน็ท /电缆</t>
  </si>
  <si>
    <t>บริษัท ซีพี แอ็กซ์ตร้า จำกัด (มหาชน)/礼品篮</t>
  </si>
  <si>
    <t>บริษัท ปิโตรพลัส คอร์ปอเรชั่น จำกัด/油费</t>
  </si>
  <si>
    <t>ร้านพูนเจริญ/海绵（研磨车间）</t>
  </si>
  <si>
    <t>บริษัท กิจกสิกร อินดัสเทรียลซัพพลาย จำกัด/镀膜设备</t>
  </si>
  <si>
    <t>Trip.com Group/曼谷-清迈机票</t>
  </si>
  <si>
    <t>Royal Thai Police/超时罚款</t>
  </si>
  <si>
    <t>Royal Thai Police/签证延期费用</t>
  </si>
  <si>
    <t>Trip.com Group/清迈-曼谷机票</t>
  </si>
  <si>
    <t>นางสาวอารียา สิริประยูร/工厂-机场 车费</t>
  </si>
  <si>
    <t>ร้าน ส.ภักดี (นางสุธิตา ศรีภักดี)/胶合板</t>
  </si>
  <si>
    <t>หนองสรวงการไฟฟ่า/电线管</t>
  </si>
  <si>
    <t>ปรีชา ค้าวัสดุ/锤子</t>
  </si>
  <si>
    <t>บริษัท ฮาร์ดแวร์ เฮาส์คอร์ปอเรชั่น จำกัด/工厂设备</t>
  </si>
  <si>
    <t>Lotus Mall/真空袋</t>
  </si>
  <si>
    <t>CHS-ASIA CHEMICAL Co.,Ltd./润滑油32号</t>
  </si>
  <si>
    <t>ร้านทรัพย์เจริญ/机械设备</t>
  </si>
  <si>
    <t>ร้าน ส.ภักดี (นางสุธิตา ศรีภักดี)/钢管</t>
  </si>
  <si>
    <t>บริษัท ฮาร์ดแวร์ เฮาส์คอร์ปอเรชั่น จำกัด/信封文件夹</t>
  </si>
  <si>
    <t>บริษัท ฮาร์ดแวร์ เฮาส์คอร์ปอเรชั่น จำกัด/防尘帽（退还）</t>
  </si>
  <si>
    <t>ความผิดพลาด</t>
  </si>
  <si>
    <t>ค่าบริการนำเข้าและส่งออก</t>
  </si>
  <si>
    <t>ค่าไฟบ้าน</t>
  </si>
  <si>
    <t>ค่าน้ำบ้าน</t>
  </si>
  <si>
    <t>预支款</t>
  </si>
  <si>
    <t>ชำระเงินล่วงหน้า</t>
  </si>
  <si>
    <t xml:space="preserve"> </t>
  </si>
  <si>
    <t>นายประยูร สิริประยูร/朴总 家-机场；田、唐 家-大皇宫-机场</t>
  </si>
  <si>
    <t>ศูนย์กระจายสินค้าชลบุรี/无尘室防尘帽</t>
  </si>
  <si>
    <t>BISMARCK METAL CO.,LTD./铝片</t>
  </si>
  <si>
    <t>การชำระเงิน</t>
  </si>
  <si>
    <t>KRITSADA CAR/12月租车费用（2辆）</t>
  </si>
  <si>
    <t>Kbank Automatic/存款利息</t>
  </si>
  <si>
    <t>Kbank Automatic/存款利息预扣税</t>
  </si>
  <si>
    <t>预支款退回</t>
  </si>
  <si>
    <t>MS. JIRAYA PHONBOON/买东西预支款项（001）</t>
  </si>
  <si>
    <t>Advance Payment</t>
  </si>
  <si>
    <t>นายประยูร สิริประยูร/符工、陈工 机场-工厂</t>
  </si>
  <si>
    <t>MS. Noppawan Pudpai</t>
  </si>
  <si>
    <t>MS. CHOMCHUEN NANNA/12月16-21日午餐费</t>
  </si>
  <si>
    <t>MR. KENGPHACHON CHAMNONG</t>
  </si>
  <si>
    <t>MS. Noppawan Pudpai/符工-多次回头签</t>
  </si>
  <si>
    <t>การคืนเงินล่วงหน้า</t>
  </si>
  <si>
    <t>บริษัท ปตท. น้ำมันและการค้าปลีก จำกัด (มหาชน)/汽油 6791</t>
  </si>
  <si>
    <t>หจก. เป่าจี้ ภัตตาคารจีน/中国人晚餐</t>
  </si>
  <si>
    <t>บจก. ทีบี เอ็กเพรส จำกัด/邮寄费</t>
  </si>
  <si>
    <t>Kex Express (Thailand) Pub Co., Ltd./进口快递增值税</t>
  </si>
  <si>
    <t>DEPARTMENT OF FOREIGN TRADE/外贸部证书手续费（原产地证）</t>
  </si>
  <si>
    <t>บริษัท ซีพี แอ็กซ์ตร้า จำกัด (มหาชน)/礼物卡</t>
  </si>
  <si>
    <t>บริษัท วินเนอร์ ปิโตรเลียม (2022) จำกัด/汽油 855</t>
  </si>
  <si>
    <t>การประปาส่วนภูมิภาค/缅甸宿舍水费（11.10-12.11）</t>
  </si>
  <si>
    <t>นายเตชทัต ทับทิมทองภากุล/砍树</t>
  </si>
  <si>
    <t>Chaiyos Furniture Ltd.,Part/饮水机旁储物柜（茶水柜）</t>
  </si>
  <si>
    <t>บริษัท ปตท. บริหารธุรกิจค้าปลีก จำกัด/汽油 855</t>
  </si>
  <si>
    <t>โต เกาเหลาเนื้อ หหนองมน/午餐</t>
  </si>
  <si>
    <t>เมืองทอง-คลังน็อต/螺母</t>
  </si>
  <si>
    <t>พ.โลหะภัณฑ์/方形减速机</t>
  </si>
  <si>
    <t>จงไท่อิเล็คเทิค /空气连接器、电池</t>
  </si>
  <si>
    <t>รินทร์เบเกอรี่ สาขาหนองชาก/蜡纸</t>
  </si>
  <si>
    <t>ร้านทเวนตี้ชอป/紧身衣</t>
  </si>
  <si>
    <t>บริษัท มิสเตอร์.ดี.ไอ.วาย. (กรุงเทพ) จำกัด/盆</t>
  </si>
  <si>
    <t>บริษัท โอเคซี คอร์ปอเรชั่น จำกัด/玻璃搅拌棒</t>
  </si>
  <si>
    <t>บริษัท ซีอาร์ซี ไทวัสดุ จำกัด /机械设备</t>
  </si>
  <si>
    <t>บริษัท ซีอาร์ซี ไทวัสดุ จำกัด /电焊丝</t>
  </si>
  <si>
    <t>บริษัท ฮาร์ดแวร์ เฮาส์คอร์ปอเรชั่น จำกัด/油管</t>
  </si>
  <si>
    <t>บริษัท กิฟท์ทูโฮม เทรดดิ้ง จำกัด/纽扣电池</t>
  </si>
  <si>
    <t>บริษัท กิฟท์ทูโฮม เทรดดิ้ง จำกัด/运费</t>
  </si>
  <si>
    <t>Gunpla Modify /塑料焊接液</t>
  </si>
  <si>
    <t>ร้าน ส.ภักดี (นางสุธิตา ศรีภักดี)/球阀、弯管、PVC管</t>
  </si>
  <si>
    <t>บริษัท ชลบุรี เอส.เจ จำกัด/不锈钢管</t>
  </si>
  <si>
    <t>บริษัท ทีที ธงทอง จำกัด/机械设备</t>
  </si>
  <si>
    <t>เตี๊ยงเฮงเส็ง/弯曲（镀膜车间）</t>
  </si>
  <si>
    <t>บริษัท ซีอาร์ซี ไทวัสดุ จำกัด /带盖水桶</t>
  </si>
  <si>
    <t>ร้านทเวนตี้ชอป/短丝袜</t>
  </si>
  <si>
    <t>บริษัท ฮาร์ดแวร์ เฮาส์คอร์ปอเรชั่น จำกัด/透明盒子、孔眼接头</t>
  </si>
  <si>
    <t>บริษัท ฮาร์ดแวร์ เฮาส์คอร์ปอเรชั่น จำกัด/孔眼接头、多用途方盒</t>
  </si>
  <si>
    <t>หจก. แต้ฮุยล้ง/亚麻布</t>
  </si>
  <si>
    <t>บมจ. ดูโฮม /贴纸、卫生纸、除尘拖布</t>
  </si>
  <si>
    <t>ร้าน ส.ภักดี (นางสุธิตา ศรีภักดี)/90弯头、PVC管、水泥切割刀片、直通</t>
  </si>
  <si>
    <t>ดอกไม้หนองชาก/花</t>
  </si>
  <si>
    <t>ผลไม้หนองชาก/苹果、梨、橙子</t>
  </si>
  <si>
    <t>บจก. ซี.เจ. เอ็กซ์เพรส กรุ๊ป/马桶刷、洁厕剂、手套</t>
  </si>
  <si>
    <t>สำนักงานปลัดกระทรวงอุตสาหกรรม/年费（MOI)</t>
  </si>
  <si>
    <t>สำนักงานตำรวจแห่งชาติ/符工回头签申请</t>
  </si>
  <si>
    <t>บมจ. ดูโฮม/可折叠推车（车间用）</t>
  </si>
  <si>
    <t>LOGMAN INTERNATIONAL CO.,LTD./报关费（11月27日）</t>
  </si>
  <si>
    <t>CHEMTECH INNO/甘油、沉淀碳酸钙、二乙醚、乙醇</t>
  </si>
  <si>
    <t>MR. Patchara Thongsri/车间WiFi购买安装</t>
  </si>
  <si>
    <t>PP OA AND SERVICE LIMITED PARTNERSHIP/碳粉</t>
  </si>
  <si>
    <t>MS. Noppawan Pudpai/符工签证及工作证</t>
  </si>
  <si>
    <t>HENG HENG STEEL TRADING CO.,LTD./金刚砂、棕刚玉</t>
  </si>
  <si>
    <t>BANTANAI LAW FIRM CO.,LTD./12月律师咨询费</t>
  </si>
  <si>
    <t>MS. JIRAYA PHONBOON/公司WIFI网络使用费（10.16-11.15）</t>
  </si>
  <si>
    <t>网络费</t>
  </si>
  <si>
    <t>SAHATHAIRANGNAM CO., LTD./镀锌板</t>
  </si>
  <si>
    <t>SAHATHAIRANGNAM CO., LTD./胶水</t>
  </si>
  <si>
    <t>PT/汽油 6791</t>
  </si>
  <si>
    <t>KITKASIKORN INDUSTRIAL SUPPLY CO., LTD./开关</t>
  </si>
  <si>
    <t>เจริญครัพย์ อาร์ตแวร์/丝攻</t>
  </si>
  <si>
    <t>ptt/汽油 3472</t>
  </si>
  <si>
    <t>ปรีชา ค้าวัสดุ/膨胀螺丝、地脚铁板</t>
  </si>
  <si>
    <t>SENLONG W CO./BOI土地图纸设计费用</t>
  </si>
  <si>
    <t>บริษัท ฮาร์ดแวร์ เฮาส์คอร์ปอเรชั่น จำกัด/油刷漆</t>
  </si>
  <si>
    <t>บริษัท บ่อวิน ไอที เซ็นเตอร์ จำกัด/电脑、打印机</t>
  </si>
  <si>
    <t>บริษัท บ่อวิน ไอที เซ็นเตอร์ จำกัด/电脑服务器</t>
  </si>
  <si>
    <t>บมจ. ซีพี ออลล์/洗衣粉</t>
  </si>
  <si>
    <t>บริษัท แอสทิวท์ โซลูชั่น จำกัด/无缝冷拉钢</t>
  </si>
  <si>
    <t>ร้าน ส.ภักดี (นางสุธิตา ศรีภักดี)/水管、三通</t>
  </si>
  <si>
    <t>Good Kitchenware Tother/方托盘</t>
  </si>
  <si>
    <t>Good Kitchenware Tother/运费</t>
  </si>
  <si>
    <t>หจก. เคียมเฮง/碳化硅</t>
  </si>
  <si>
    <t>หจก. เคียมเฮง/运费</t>
  </si>
  <si>
    <t>Choakchai Electronic/塑料镊子、圆头</t>
  </si>
  <si>
    <t>Coco Baker/食品纸</t>
  </si>
  <si>
    <t>Daily_Mall.TH/充气橡胶球</t>
  </si>
  <si>
    <t>บริษัท ฮาร์ดแวร์ เฮาส์คอร์ปอเรชั่น จำกัด/钢秤、剪刀</t>
  </si>
  <si>
    <t>บริษัท ฮาร์ดแวร์ เฮาส์คอร์ปอเรชั่น จำกัด/圆形减速机退款</t>
  </si>
  <si>
    <t>物流费</t>
  </si>
  <si>
    <t>制造费退款</t>
  </si>
  <si>
    <t>บมจ. โทรคมนาคมแห่งชาติ/DFT年费、制作电子签名费用</t>
  </si>
  <si>
    <t>บริษัท ปิโตรพลัส คอร์ปเรชั่น จำกัด/汽油 855</t>
  </si>
  <si>
    <t>บจก. กิจกสิกร อินดัสเทรียลซัพพลาย/按钮开关</t>
  </si>
  <si>
    <t>บมจ. บิ๊กซี ซูปเปอร์เซ็นเตอร์/水果</t>
  </si>
  <si>
    <t>ร้านดอกไม้/花</t>
  </si>
  <si>
    <t>สมาคมสโมสรนักลงทุน/机械及原材料服务费（BOI）</t>
  </si>
  <si>
    <t>สมาคมสโมสรนักลงทุน/服务开通费（BOI）</t>
  </si>
  <si>
    <t>MS. JIRAYA PHONBOON</t>
  </si>
  <si>
    <t>บริษัท ทวีโชคอินเตอร์เทรดดิ้ง จำกัด/光强度计</t>
  </si>
  <si>
    <t>Lazada Express Limited/运费</t>
  </si>
  <si>
    <t>บริษัท ฮาร์ดแวร์ เฮาส์คอร์ปอเรชั่น จำกัด/螺丝刀、文件、计算器</t>
  </si>
  <si>
    <t>Kiddee Shop/冰箱</t>
  </si>
  <si>
    <t>บริษัท เอส อี ดี (ประเทศไทย) จำกัด/孔板(PVC)</t>
  </si>
  <si>
    <t>บมจ. ซีพี ออลล์ /棉签</t>
  </si>
  <si>
    <t>MR.TECHATHAT THAPTHIMTHONG PHAKUL/缅甸人接送费用（12月）</t>
  </si>
  <si>
    <t>MS. CHOMCHUEN NANNA/午餐费(12.23-28)</t>
  </si>
  <si>
    <t>ใบเสร็จรับเงิน ในราชการสำนักงานตำรวจแห่งชาติ/多次回头签</t>
  </si>
  <si>
    <t>EEC/符工工作许可</t>
  </si>
  <si>
    <t>28日</t>
  </si>
  <si>
    <t>JR TOOLING SUPPLY CO., LTD./磁力架</t>
  </si>
  <si>
    <t>ห้างหุ้นส่วนจำกัด มะม่วงชลบุรีขนส่ง/金刚砂运费</t>
  </si>
  <si>
    <t>ปรีชา ค้าวัสดุ/聚氨酯泡沫填充剂、锁、插销</t>
  </si>
  <si>
    <t>KITKASIKORN INDUSTRIAL SUPPLY CO., LTD./开关、插头、剥线钳、橡胶塞等</t>
  </si>
  <si>
    <t>S24/号码牌支架（计午餐人数）</t>
  </si>
  <si>
    <t>超速罚款</t>
  </si>
  <si>
    <t>货币</t>
  </si>
  <si>
    <t>CNY</t>
  </si>
  <si>
    <t>软白板</t>
  </si>
  <si>
    <t>汇率4.69</t>
  </si>
  <si>
    <t>Choe Hotel 许部长房间</t>
  </si>
  <si>
    <t>Choe Hotel 许部长房间退款</t>
  </si>
  <si>
    <t>车祸员工慰问金</t>
  </si>
  <si>
    <t>2024
END</t>
  </si>
  <si>
    <t>现金收入</t>
  </si>
  <si>
    <t>ค่าธรรมเนียมการบริหารจัดการ</t>
  </si>
  <si>
    <t>การชำระเงินล่วงหน้า</t>
  </si>
  <si>
    <t>ค่าธรรมเนียมเครือข่าย</t>
  </si>
  <si>
    <t>การชดใช้คืน</t>
  </si>
  <si>
    <t>การขอคืนเงินมัดจำล่วงหน้า</t>
  </si>
  <si>
    <t>การขนส่ง</t>
  </si>
  <si>
    <t>ต้นทุนวัสดุ</t>
  </si>
  <si>
    <t>ค่าธรรมเนียมเครื่องมือ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</si>
</sst>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43" formatCode="_(* #,##0.00_);_(* \(#,##0.00\);_(* &quot;-&quot;??_);_(@_)"/>
    <numFmt numFmtId="164" formatCode="#,##0.00_ "/>
    <numFmt numFmtId="165" formatCode="_ * #,##0.00_ ;_ * \-#,##0.00_ ;_ * &quot;-&quot;??_ ;_ @_ "/>
    <numFmt numFmtId="166" formatCode="&quot;$&quot;#,##0.00;\-&quot;$&quot;#,##0.00"/>
    <numFmt numFmtId="167" formatCode="&quot;￥&quot;#,##0.00_);[Red]\(&quot;￥&quot;#,##0.00\)"/>
    <numFmt numFmtId="168" formatCode="&quot;￥&quot;#,##0.00;&quot;￥&quot;\-#,##0.00"/>
    <numFmt numFmtId="169" formatCode="&quot;£&quot;#,##0.00_);[Red]\(&quot;£&quot;#,##0.00\)"/>
    <numFmt numFmtId="170" formatCode="#,##0.00_ ;[Red]\-\ #,##0.00_ ;"/>
    <numFmt numFmtId="171" formatCode="#,##0.00;[Red]#,##0.00"/>
    <numFmt numFmtId="172" formatCode="dd/mm/yyyy;@"/>
    <numFmt numFmtId="173" formatCode="_-* #,##0.00_-;\-* #,##0.00_-;_-* &quot;-&quot;??_-;_-@_-"/>
  </numFmts>
  <fonts count="5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name val="宋体"/>
      <charset val="134"/>
    </font>
    <font>
      <b/>
      <sz val="16"/>
      <name val="楷体"/>
      <charset val="134"/>
    </font>
    <font>
      <b/>
      <sz val="12"/>
      <name val="楷体"/>
      <charset val="134"/>
    </font>
    <font>
      <sz val="16"/>
      <name val="楷体"/>
      <charset val="134"/>
    </font>
    <font>
      <sz val="12"/>
      <name val="楷体"/>
      <charset val="134"/>
    </font>
    <font>
      <b/>
      <sz val="12"/>
      <color indexed="8"/>
      <name val="楷体"/>
      <charset val="134"/>
    </font>
    <font>
      <b/>
      <sz val="11"/>
      <name val="楷体"/>
      <charset val="134"/>
    </font>
    <font>
      <sz val="12"/>
      <color indexed="8"/>
      <name val="楷体"/>
      <charset val="134"/>
    </font>
    <font>
      <sz val="10"/>
      <name val="楷体"/>
      <charset val="134"/>
    </font>
    <font>
      <b/>
      <sz val="10"/>
      <name val="楷体"/>
      <charset val="134"/>
    </font>
    <font>
      <sz val="11"/>
      <name val="楷体"/>
      <charset val="134"/>
    </font>
    <font>
      <b/>
      <sz val="11"/>
      <color indexed="8"/>
      <name val="楷体"/>
      <charset val="134"/>
    </font>
    <font>
      <b/>
      <sz val="11"/>
      <color rgb="FFFF0000"/>
      <name val="楷体"/>
      <charset val="134"/>
    </font>
    <font>
      <b/>
      <sz val="10"/>
      <color indexed="8"/>
      <name val="楷体"/>
      <charset val="134"/>
    </font>
    <font>
      <sz val="12"/>
      <name val="Tahoma"/>
      <family val="2"/>
    </font>
    <font>
      <sz val="12"/>
      <color rgb="FF00B050"/>
      <name val="楷体"/>
      <charset val="134"/>
    </font>
    <font>
      <sz val="12"/>
      <color theme="4" tint="-0.249977111117893"/>
      <name val="楷体"/>
      <charset val="134"/>
    </font>
    <font>
      <sz val="12"/>
      <name val="宋体-简"/>
      <charset val="134"/>
    </font>
    <font>
      <sz val="12"/>
      <name val="KaiTi"/>
      <family val="3"/>
    </font>
    <font>
      <sz val="11"/>
      <name val="Kaiti SC Regular"/>
      <charset val="134"/>
    </font>
    <font>
      <sz val="11"/>
      <name val="Songti SC Regular"/>
      <charset val="134"/>
    </font>
    <font>
      <sz val="12"/>
      <color theme="1"/>
      <name val="KaiTi"/>
      <family val="3"/>
    </font>
    <font>
      <sz val="11"/>
      <color theme="1"/>
      <name val=".AppleSystemUIFont Bold"/>
      <charset val="134"/>
    </font>
    <font>
      <sz val="11"/>
      <color theme="1"/>
      <name val=".AppleSystemUIFont Regular"/>
      <charset val="134"/>
    </font>
    <font>
      <sz val="11"/>
      <color theme="1"/>
      <name val="Tahoma"/>
      <family val="2"/>
    </font>
    <font>
      <sz val="11"/>
      <color theme="1"/>
      <name val="Leelawadee"/>
      <family val="2"/>
    </font>
    <font>
      <sz val="12"/>
      <color theme="1"/>
      <name val="Tahoma"/>
      <family val="2"/>
    </font>
    <font>
      <b/>
      <sz val="9"/>
      <name val="SimSun"/>
    </font>
    <font>
      <b/>
      <sz val="12"/>
      <name val="楷体"/>
    </font>
    <font>
      <sz val="12"/>
      <name val="楷体"/>
    </font>
    <font>
      <b/>
      <sz val="12"/>
      <name val="Kaiti SC Bold"/>
      <charset val="134"/>
    </font>
    <font>
      <sz val="12"/>
      <name val="楷体"/>
      <charset val="222"/>
    </font>
    <font>
      <sz val="12"/>
      <color theme="1"/>
      <name val="楷体"/>
      <charset val="222"/>
    </font>
    <font>
      <sz val="12"/>
      <color theme="1"/>
      <name val="楷体"/>
    </font>
    <font>
      <sz val="12"/>
      <name val="Kaiti SC Regular"/>
      <charset val="134"/>
    </font>
    <font>
      <b/>
      <sz val="12"/>
      <name val="Kaiti SC Regular"/>
      <charset val="134"/>
    </font>
    <font>
      <sz val="12"/>
      <color rgb="FFFF0000"/>
      <name val="楷体"/>
      <charset val="134"/>
    </font>
    <font>
      <b/>
      <sz val="13"/>
      <name val="楷体"/>
      <charset val="134"/>
    </font>
    <font>
      <b/>
      <sz val="9"/>
      <name val="Times New Roman"/>
      <family val="1"/>
    </font>
    <font>
      <sz val="9"/>
      <name val="Times New Roman"/>
      <family val="1"/>
    </font>
    <font>
      <sz val="12"/>
      <color theme="1"/>
      <name val=".AppleSystemUIFont Regular"/>
      <charset val="134"/>
    </font>
    <font>
      <sz val="12"/>
      <name val="Songti SC Regular"/>
      <charset val="134"/>
    </font>
    <font>
      <sz val="12"/>
      <color rgb="FF7030A0"/>
      <name val="楷体"/>
      <charset val="134"/>
    </font>
    <font>
      <sz val="12"/>
      <color theme="5" tint="-0.249977111117893"/>
      <name val="楷体"/>
      <charset val="134"/>
    </font>
    <font>
      <sz val="12"/>
      <color theme="4" tint="-0.24994659260841701"/>
      <name val="楷体"/>
      <charset val="134"/>
    </font>
    <font>
      <sz val="11"/>
      <color theme="1"/>
      <name val="Calibri"/>
      <family val="2"/>
      <charset val="222"/>
      <scheme val="minor"/>
    </font>
    <font>
      <b/>
      <sz val="11"/>
      <color theme="1"/>
      <name val="Calibri"/>
      <family val="2"/>
      <scheme val="minor"/>
    </font>
    <font>
      <sz val="12"/>
      <color theme="6" tint="-0.249977111117893"/>
      <name val="楷体"/>
      <charset val="134"/>
    </font>
  </fonts>
  <fills count="20">
    <fill>
      <patternFill patternType="none"/>
    </fill>
    <fill>
      <patternFill patternType="gray125"/>
    </fill>
    <fill>
      <patternFill patternType="solid">
        <fgColor theme="9" tint="0.79995117038483843"/>
        <bgColor indexed="64"/>
      </patternFill>
    </fill>
    <fill>
      <patternFill patternType="solid">
        <fgColor theme="5" tint="0.7999206518753624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79992065187536243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theme="5" tint="0.39994506668294322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rgb="FFFA7767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E7E4FF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</fills>
  <borders count="75">
    <border>
      <left/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indexed="8"/>
      </top>
      <bottom/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indexed="8"/>
      </top>
      <bottom/>
      <diagonal/>
    </border>
    <border>
      <left style="thin">
        <color auto="1"/>
      </left>
      <right style="thin">
        <color auto="1"/>
      </right>
      <top/>
      <bottom style="thin">
        <color indexed="8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auto="1"/>
      </left>
      <right/>
      <top/>
      <bottom/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auto="1"/>
      </bottom>
      <diagonal/>
    </border>
    <border>
      <left/>
      <right/>
      <top style="thin">
        <color indexed="64"/>
      </top>
      <bottom style="thin">
        <color auto="1"/>
      </bottom>
      <diagonal/>
    </border>
    <border>
      <left/>
      <right style="medium">
        <color auto="1"/>
      </right>
      <top style="thin">
        <color indexed="64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indexed="64"/>
      </right>
      <top style="medium">
        <color auto="1"/>
      </top>
      <bottom/>
      <diagonal/>
    </border>
  </borders>
  <cellStyleXfs count="6">
    <xf numFmtId="0" fontId="0" fillId="0" borderId="0"/>
    <xf numFmtId="43" fontId="1" fillId="0" borderId="0" applyFont="0" applyFill="0" applyBorder="0" applyAlignment="0" applyProtection="0"/>
    <xf numFmtId="0" fontId="2" fillId="0" borderId="0"/>
    <xf numFmtId="170" fontId="27" fillId="0" borderId="0"/>
    <xf numFmtId="0" fontId="47" fillId="0" borderId="0"/>
    <xf numFmtId="173" fontId="47" fillId="0" borderId="0" applyFont="0" applyFill="0" applyBorder="0" applyAlignment="0" applyProtection="0"/>
  </cellStyleXfs>
  <cellXfs count="662">
    <xf numFmtId="0" fontId="0" fillId="0" borderId="0" xfId="0"/>
    <xf numFmtId="0" fontId="6" fillId="0" borderId="1" xfId="0" applyFont="1" applyBorder="1" applyAlignment="1">
      <alignment vertical="center"/>
    </xf>
    <xf numFmtId="0" fontId="6" fillId="0" borderId="0" xfId="0" applyFont="1" applyAlignment="1">
      <alignment horizontal="left" vertical="center"/>
    </xf>
    <xf numFmtId="0" fontId="6" fillId="0" borderId="0" xfId="0" applyFont="1" applyAlignment="1">
      <alignment vertical="center"/>
    </xf>
    <xf numFmtId="0" fontId="6" fillId="2" borderId="0" xfId="0" applyFont="1" applyFill="1" applyAlignment="1">
      <alignment horizontal="center" vertical="center"/>
    </xf>
    <xf numFmtId="164" fontId="6" fillId="0" borderId="0" xfId="0" applyNumberFormat="1" applyFont="1" applyAlignment="1">
      <alignment horizontal="center" vertical="center"/>
    </xf>
    <xf numFmtId="0" fontId="4" fillId="0" borderId="3" xfId="2" applyFont="1" applyBorder="1" applyAlignment="1">
      <alignment horizontal="left"/>
    </xf>
    <xf numFmtId="165" fontId="4" fillId="0" borderId="3" xfId="1" applyNumberFormat="1" applyFont="1" applyFill="1" applyBorder="1" applyAlignment="1"/>
    <xf numFmtId="165" fontId="4" fillId="0" borderId="3" xfId="1" applyNumberFormat="1" applyFont="1" applyFill="1" applyBorder="1" applyAlignment="1">
      <alignment horizontal="left"/>
    </xf>
    <xf numFmtId="165" fontId="7" fillId="0" borderId="3" xfId="2" applyNumberFormat="1" applyFont="1" applyBorder="1" applyAlignment="1">
      <alignment horizontal="right" vertical="center"/>
    </xf>
    <xf numFmtId="0" fontId="6" fillId="0" borderId="6" xfId="2" applyFont="1" applyBorder="1" applyAlignment="1">
      <alignment horizontal="left"/>
    </xf>
    <xf numFmtId="0" fontId="4" fillId="0" borderId="6" xfId="2" applyFont="1" applyBorder="1" applyAlignment="1">
      <alignment horizontal="left"/>
    </xf>
    <xf numFmtId="165" fontId="4" fillId="0" borderId="7" xfId="1" applyNumberFormat="1" applyFont="1" applyFill="1" applyBorder="1" applyAlignment="1">
      <alignment horizontal="center"/>
    </xf>
    <xf numFmtId="165" fontId="6" fillId="0" borderId="0" xfId="0" applyNumberFormat="1" applyFont="1" applyAlignment="1">
      <alignment vertical="center"/>
    </xf>
    <xf numFmtId="0" fontId="6" fillId="0" borderId="7" xfId="2" applyFont="1" applyBorder="1" applyAlignment="1">
      <alignment horizontal="left" wrapText="1"/>
    </xf>
    <xf numFmtId="165" fontId="6" fillId="0" borderId="0" xfId="0" applyNumberFormat="1" applyFont="1" applyAlignment="1">
      <alignment horizontal="left" vertical="center"/>
    </xf>
    <xf numFmtId="0" fontId="6" fillId="0" borderId="7" xfId="2" applyFont="1" applyBorder="1" applyAlignment="1">
      <alignment horizontal="center" vertical="center" wrapText="1"/>
    </xf>
    <xf numFmtId="0" fontId="6" fillId="0" borderId="13" xfId="2" applyFont="1" applyBorder="1" applyAlignment="1">
      <alignment horizontal="left"/>
    </xf>
    <xf numFmtId="0" fontId="6" fillId="0" borderId="10" xfId="2" applyFont="1" applyBorder="1" applyAlignment="1">
      <alignment horizontal="left"/>
    </xf>
    <xf numFmtId="165" fontId="6" fillId="0" borderId="7" xfId="1" applyNumberFormat="1" applyFont="1" applyFill="1" applyBorder="1" applyAlignment="1">
      <alignment horizontal="center"/>
    </xf>
    <xf numFmtId="165" fontId="6" fillId="0" borderId="14" xfId="1" applyNumberFormat="1" applyFont="1" applyFill="1" applyBorder="1" applyAlignment="1">
      <alignment horizontal="right"/>
    </xf>
    <xf numFmtId="165" fontId="9" fillId="0" borderId="7" xfId="2" applyNumberFormat="1" applyFont="1" applyBorder="1" applyAlignment="1">
      <alignment horizontal="right" vertical="center"/>
    </xf>
    <xf numFmtId="0" fontId="4" fillId="0" borderId="7" xfId="2" applyFont="1" applyBorder="1" applyAlignment="1">
      <alignment horizontal="center" vertical="center" wrapText="1"/>
    </xf>
    <xf numFmtId="0" fontId="6" fillId="0" borderId="7" xfId="2" applyFont="1" applyBorder="1" applyAlignment="1">
      <alignment horizontal="left"/>
    </xf>
    <xf numFmtId="165" fontId="6" fillId="0" borderId="7" xfId="1" applyNumberFormat="1" applyFont="1" applyFill="1" applyBorder="1" applyAlignment="1">
      <alignment horizontal="left"/>
    </xf>
    <xf numFmtId="165" fontId="9" fillId="0" borderId="7" xfId="1" applyNumberFormat="1" applyFont="1" applyFill="1" applyBorder="1" applyAlignment="1">
      <alignment horizontal="right" vertical="center"/>
    </xf>
    <xf numFmtId="0" fontId="4" fillId="3" borderId="6" xfId="2" applyFont="1" applyFill="1" applyBorder="1" applyAlignment="1">
      <alignment horizontal="center" vertical="center" wrapText="1"/>
    </xf>
    <xf numFmtId="164" fontId="4" fillId="3" borderId="6" xfId="1" applyNumberFormat="1" applyFont="1" applyFill="1" applyBorder="1" applyAlignment="1">
      <alignment horizontal="right"/>
    </xf>
    <xf numFmtId="164" fontId="4" fillId="3" borderId="6" xfId="1" applyNumberFormat="1" applyFont="1" applyFill="1" applyBorder="1" applyAlignment="1">
      <alignment horizontal="right" vertical="center"/>
    </xf>
    <xf numFmtId="165" fontId="6" fillId="3" borderId="0" xfId="0" applyNumberFormat="1" applyFont="1" applyFill="1" applyAlignment="1">
      <alignment horizontal="left" vertical="center"/>
    </xf>
    <xf numFmtId="0" fontId="6" fillId="3" borderId="0" xfId="0" applyFont="1" applyFill="1" applyAlignment="1">
      <alignment vertical="center"/>
    </xf>
    <xf numFmtId="14" fontId="4" fillId="0" borderId="3" xfId="2" applyNumberFormat="1" applyFont="1" applyBorder="1" applyAlignment="1">
      <alignment horizontal="center" vertical="center" wrapText="1"/>
    </xf>
    <xf numFmtId="0" fontId="6" fillId="0" borderId="3" xfId="2" applyFont="1" applyBorder="1" applyAlignment="1">
      <alignment horizontal="left" wrapText="1"/>
    </xf>
    <xf numFmtId="0" fontId="6" fillId="0" borderId="3" xfId="0" applyFont="1" applyBorder="1" applyAlignment="1">
      <alignment horizontal="left"/>
    </xf>
    <xf numFmtId="165" fontId="6" fillId="0" borderId="3" xfId="1" applyNumberFormat="1" applyFont="1" applyFill="1" applyBorder="1" applyAlignment="1">
      <alignment vertical="center"/>
    </xf>
    <xf numFmtId="166" fontId="6" fillId="0" borderId="3" xfId="1" applyNumberFormat="1" applyFont="1" applyFill="1" applyBorder="1" applyAlignment="1">
      <alignment vertical="center"/>
    </xf>
    <xf numFmtId="166" fontId="9" fillId="0" borderId="3" xfId="0" applyNumberFormat="1" applyFont="1" applyBorder="1" applyAlignment="1">
      <alignment horizontal="right" vertical="center"/>
    </xf>
    <xf numFmtId="166" fontId="4" fillId="0" borderId="4" xfId="1" applyNumberFormat="1" applyFont="1" applyFill="1" applyBorder="1" applyAlignment="1"/>
    <xf numFmtId="14" fontId="4" fillId="0" borderId="7" xfId="2" applyNumberFormat="1" applyFont="1" applyBorder="1" applyAlignment="1">
      <alignment horizontal="center" vertical="center" wrapText="1"/>
    </xf>
    <xf numFmtId="0" fontId="6" fillId="0" borderId="7" xfId="0" applyFont="1" applyBorder="1" applyAlignment="1">
      <alignment horizontal="left"/>
    </xf>
    <xf numFmtId="165" fontId="6" fillId="0" borderId="7" xfId="1" applyNumberFormat="1" applyFont="1" applyFill="1" applyBorder="1" applyAlignment="1">
      <alignment vertical="center"/>
    </xf>
    <xf numFmtId="166" fontId="6" fillId="0" borderId="7" xfId="1" applyNumberFormat="1" applyFont="1" applyFill="1" applyBorder="1" applyAlignment="1">
      <alignment vertical="center"/>
    </xf>
    <xf numFmtId="166" fontId="9" fillId="0" borderId="7" xfId="0" applyNumberFormat="1" applyFont="1" applyBorder="1" applyAlignment="1">
      <alignment horizontal="right" vertical="center"/>
    </xf>
    <xf numFmtId="166" fontId="8" fillId="0" borderId="7" xfId="1" applyNumberFormat="1" applyFont="1" applyFill="1" applyBorder="1" applyAlignment="1">
      <alignment horizontal="right"/>
    </xf>
    <xf numFmtId="166" fontId="13" fillId="0" borderId="7" xfId="1" applyNumberFormat="1" applyFont="1" applyFill="1" applyBorder="1" applyAlignment="1">
      <alignment horizontal="right" vertical="center"/>
    </xf>
    <xf numFmtId="0" fontId="4" fillId="3" borderId="21" xfId="2" applyFont="1" applyFill="1" applyBorder="1" applyAlignment="1">
      <alignment horizontal="center" vertical="center" wrapText="1"/>
    </xf>
    <xf numFmtId="0" fontId="12" fillId="4" borderId="22" xfId="2" applyFont="1" applyFill="1" applyBorder="1"/>
    <xf numFmtId="0" fontId="14" fillId="4" borderId="23" xfId="2" applyFont="1" applyFill="1" applyBorder="1" applyAlignment="1">
      <alignment horizontal="left"/>
    </xf>
    <xf numFmtId="0" fontId="8" fillId="3" borderId="24" xfId="2" applyFont="1" applyFill="1" applyBorder="1" applyAlignment="1">
      <alignment vertical="center"/>
    </xf>
    <xf numFmtId="167" fontId="8" fillId="3" borderId="21" xfId="1" applyNumberFormat="1" applyFont="1" applyFill="1" applyBorder="1" applyAlignment="1">
      <alignment horizontal="right"/>
    </xf>
    <xf numFmtId="167" fontId="13" fillId="3" borderId="21" xfId="1" applyNumberFormat="1" applyFont="1" applyFill="1" applyBorder="1" applyAlignment="1">
      <alignment horizontal="right" vertical="center"/>
    </xf>
    <xf numFmtId="167" fontId="4" fillId="3" borderId="25" xfId="1" applyNumberFormat="1" applyFont="1" applyFill="1" applyBorder="1" applyAlignment="1">
      <alignment horizontal="center"/>
    </xf>
    <xf numFmtId="0" fontId="11" fillId="0" borderId="27" xfId="2" applyFont="1" applyBorder="1" applyAlignment="1">
      <alignment horizontal="left"/>
    </xf>
    <xf numFmtId="165" fontId="11" fillId="0" borderId="28" xfId="1" applyNumberFormat="1" applyFont="1" applyFill="1" applyBorder="1" applyAlignment="1">
      <alignment horizontal="center"/>
    </xf>
    <xf numFmtId="165" fontId="11" fillId="0" borderId="13" xfId="1" applyNumberFormat="1" applyFont="1" applyFill="1" applyBorder="1" applyAlignment="1">
      <alignment horizontal="right"/>
    </xf>
    <xf numFmtId="40" fontId="15" fillId="0" borderId="13" xfId="2" applyNumberFormat="1" applyFont="1" applyBorder="1" applyAlignment="1">
      <alignment horizontal="right" vertical="center"/>
    </xf>
    <xf numFmtId="165" fontId="4" fillId="0" borderId="15" xfId="1" applyNumberFormat="1" applyFont="1" applyFill="1" applyBorder="1" applyAlignment="1"/>
    <xf numFmtId="165" fontId="6" fillId="0" borderId="7" xfId="1" applyNumberFormat="1" applyFont="1" applyFill="1" applyBorder="1" applyAlignment="1">
      <alignment horizontal="right" vertical="center"/>
    </xf>
    <xf numFmtId="40" fontId="9" fillId="0" borderId="7" xfId="0" applyNumberFormat="1" applyFont="1" applyBorder="1" applyAlignment="1">
      <alignment horizontal="right" vertical="center"/>
    </xf>
    <xf numFmtId="165" fontId="6" fillId="0" borderId="7" xfId="1" applyNumberFormat="1" applyFont="1" applyFill="1" applyBorder="1" applyAlignment="1">
      <alignment horizontal="right"/>
    </xf>
    <xf numFmtId="40" fontId="9" fillId="0" borderId="7" xfId="2" applyNumberFormat="1" applyFont="1" applyBorder="1" applyAlignment="1">
      <alignment horizontal="right" vertical="center"/>
    </xf>
    <xf numFmtId="164" fontId="8" fillId="3" borderId="6" xfId="1" applyNumberFormat="1" applyFont="1" applyFill="1" applyBorder="1" applyAlignment="1">
      <alignment horizontal="right"/>
    </xf>
    <xf numFmtId="40" fontId="13" fillId="3" borderId="6" xfId="1" applyNumberFormat="1" applyFont="1" applyFill="1" applyBorder="1" applyAlignment="1">
      <alignment horizontal="right" vertical="center"/>
    </xf>
    <xf numFmtId="0" fontId="6" fillId="3" borderId="0" xfId="0" applyFont="1" applyFill="1" applyAlignment="1">
      <alignment horizontal="left" vertical="center"/>
    </xf>
    <xf numFmtId="0" fontId="11" fillId="5" borderId="31" xfId="2" applyFont="1" applyFill="1" applyBorder="1" applyAlignment="1">
      <alignment horizontal="left"/>
    </xf>
    <xf numFmtId="165" fontId="11" fillId="5" borderId="30" xfId="1" applyNumberFormat="1" applyFont="1" applyFill="1" applyBorder="1" applyAlignment="1">
      <alignment horizontal="right"/>
    </xf>
    <xf numFmtId="165" fontId="11" fillId="5" borderId="30" xfId="1" applyNumberFormat="1" applyFont="1" applyFill="1" applyBorder="1" applyAlignment="1">
      <alignment horizontal="right" vertical="center"/>
    </xf>
    <xf numFmtId="165" fontId="11" fillId="5" borderId="33" xfId="1" applyNumberFormat="1" applyFont="1" applyFill="1" applyBorder="1" applyAlignment="1">
      <alignment horizontal="right"/>
    </xf>
    <xf numFmtId="165" fontId="6" fillId="5" borderId="0" xfId="0" applyNumberFormat="1" applyFont="1" applyFill="1" applyAlignment="1">
      <alignment horizontal="left" vertical="center"/>
    </xf>
    <xf numFmtId="0" fontId="6" fillId="5" borderId="0" xfId="0" applyFont="1" applyFill="1" applyAlignment="1">
      <alignment vertical="center"/>
    </xf>
    <xf numFmtId="0" fontId="8" fillId="0" borderId="12" xfId="2" applyFont="1" applyBorder="1" applyAlignment="1">
      <alignment horizontal="left" vertical="center" wrapText="1"/>
    </xf>
    <xf numFmtId="0" fontId="4" fillId="0" borderId="6" xfId="2" applyFont="1" applyBorder="1" applyAlignment="1">
      <alignment vertical="center" wrapText="1"/>
    </xf>
    <xf numFmtId="165" fontId="4" fillId="0" borderId="6" xfId="1" applyNumberFormat="1" applyFont="1" applyFill="1" applyBorder="1" applyAlignment="1">
      <alignment horizontal="center"/>
    </xf>
    <xf numFmtId="165" fontId="7" fillId="0" borderId="6" xfId="2" applyNumberFormat="1" applyFont="1" applyBorder="1" applyAlignment="1">
      <alignment horizontal="right" vertical="center"/>
    </xf>
    <xf numFmtId="0" fontId="6" fillId="0" borderId="3" xfId="2" applyFont="1" applyBorder="1" applyAlignment="1">
      <alignment horizontal="center" vertical="center" wrapText="1"/>
    </xf>
    <xf numFmtId="0" fontId="6" fillId="0" borderId="3" xfId="2" applyFont="1" applyBorder="1" applyAlignment="1">
      <alignment horizontal="left"/>
    </xf>
    <xf numFmtId="165" fontId="6" fillId="0" borderId="3" xfId="1" applyNumberFormat="1" applyFont="1" applyFill="1" applyBorder="1" applyAlignment="1">
      <alignment horizontal="center"/>
    </xf>
    <xf numFmtId="165" fontId="6" fillId="0" borderId="3" xfId="1" applyNumberFormat="1" applyFont="1" applyFill="1" applyBorder="1" applyAlignment="1">
      <alignment horizontal="right"/>
    </xf>
    <xf numFmtId="165" fontId="9" fillId="0" borderId="3" xfId="2" applyNumberFormat="1" applyFont="1" applyBorder="1" applyAlignment="1">
      <alignment horizontal="right" vertical="center"/>
    </xf>
    <xf numFmtId="40" fontId="7" fillId="3" borderId="21" xfId="2" applyNumberFormat="1" applyFont="1" applyFill="1" applyBorder="1" applyAlignment="1">
      <alignment horizontal="right" vertical="center"/>
    </xf>
    <xf numFmtId="168" fontId="4" fillId="3" borderId="25" xfId="1" applyNumberFormat="1" applyFont="1" applyFill="1" applyBorder="1" applyAlignment="1">
      <alignment horizontal="center"/>
    </xf>
    <xf numFmtId="0" fontId="4" fillId="0" borderId="3" xfId="2" applyFont="1" applyBorder="1" applyAlignment="1">
      <alignment horizontal="center" vertical="center" wrapText="1"/>
    </xf>
    <xf numFmtId="165" fontId="6" fillId="0" borderId="3" xfId="1" applyNumberFormat="1" applyFont="1" applyFill="1" applyBorder="1" applyAlignment="1">
      <alignment horizontal="right" vertical="center"/>
    </xf>
    <xf numFmtId="40" fontId="9" fillId="0" borderId="3" xfId="0" applyNumberFormat="1" applyFont="1" applyBorder="1" applyAlignment="1">
      <alignment horizontal="right" vertical="center"/>
    </xf>
    <xf numFmtId="40" fontId="13" fillId="3" borderId="21" xfId="1" applyNumberFormat="1" applyFont="1" applyFill="1" applyBorder="1" applyAlignment="1">
      <alignment horizontal="right" vertical="center"/>
    </xf>
    <xf numFmtId="0" fontId="11" fillId="6" borderId="36" xfId="2" applyFont="1" applyFill="1" applyBorder="1" applyAlignment="1">
      <alignment horizontal="left"/>
    </xf>
    <xf numFmtId="165" fontId="11" fillId="6" borderId="30" xfId="1" applyNumberFormat="1" applyFont="1" applyFill="1" applyBorder="1" applyAlignment="1">
      <alignment horizontal="right"/>
    </xf>
    <xf numFmtId="165" fontId="11" fillId="6" borderId="30" xfId="1" applyNumberFormat="1" applyFont="1" applyFill="1" applyBorder="1" applyAlignment="1">
      <alignment horizontal="right" vertical="center"/>
    </xf>
    <xf numFmtId="165" fontId="11" fillId="6" borderId="33" xfId="1" applyNumberFormat="1" applyFont="1" applyFill="1" applyBorder="1" applyAlignment="1">
      <alignment horizontal="right"/>
    </xf>
    <xf numFmtId="165" fontId="6" fillId="6" borderId="0" xfId="0" applyNumberFormat="1" applyFont="1" applyFill="1" applyAlignment="1">
      <alignment horizontal="left" vertical="center"/>
    </xf>
    <xf numFmtId="165" fontId="6" fillId="6" borderId="0" xfId="0" applyNumberFormat="1" applyFont="1" applyFill="1" applyAlignment="1">
      <alignment vertical="center"/>
    </xf>
    <xf numFmtId="0" fontId="6" fillId="6" borderId="0" xfId="0" applyFont="1" applyFill="1" applyAlignment="1">
      <alignment horizontal="center" vertical="center"/>
    </xf>
    <xf numFmtId="164" fontId="6" fillId="6" borderId="0" xfId="0" applyNumberFormat="1" applyFont="1" applyFill="1" applyAlignment="1">
      <alignment horizontal="center" vertical="center"/>
    </xf>
    <xf numFmtId="0" fontId="6" fillId="2" borderId="0" xfId="0" applyFont="1" applyFill="1" applyAlignment="1">
      <alignment vertical="center"/>
    </xf>
    <xf numFmtId="0" fontId="16" fillId="0" borderId="6" xfId="2" applyFont="1" applyBorder="1" applyAlignment="1">
      <alignment horizontal="center"/>
    </xf>
    <xf numFmtId="0" fontId="6" fillId="0" borderId="13" xfId="2" applyFont="1" applyBorder="1" applyAlignment="1">
      <alignment horizontal="center" vertical="center" wrapText="1"/>
    </xf>
    <xf numFmtId="165" fontId="6" fillId="0" borderId="13" xfId="1" applyNumberFormat="1" applyFont="1" applyFill="1" applyBorder="1" applyAlignment="1">
      <alignment horizontal="left"/>
    </xf>
    <xf numFmtId="165" fontId="9" fillId="0" borderId="13" xfId="1" applyNumberFormat="1" applyFont="1" applyFill="1" applyBorder="1" applyAlignment="1">
      <alignment horizontal="right" vertical="center"/>
    </xf>
    <xf numFmtId="0" fontId="6" fillId="0" borderId="6" xfId="2" applyFont="1" applyBorder="1" applyAlignment="1">
      <alignment horizontal="center" vertical="center" wrapText="1"/>
    </xf>
    <xf numFmtId="0" fontId="11" fillId="0" borderId="6" xfId="2" applyFont="1" applyBorder="1" applyAlignment="1">
      <alignment horizontal="center"/>
    </xf>
    <xf numFmtId="164" fontId="4" fillId="0" borderId="6" xfId="1" applyNumberFormat="1" applyFont="1" applyFill="1" applyBorder="1" applyAlignment="1">
      <alignment horizontal="right"/>
    </xf>
    <xf numFmtId="0" fontId="4" fillId="7" borderId="21" xfId="2" applyFont="1" applyFill="1" applyBorder="1" applyAlignment="1">
      <alignment horizontal="center" vertical="center" wrapText="1"/>
    </xf>
    <xf numFmtId="164" fontId="8" fillId="7" borderId="6" xfId="1" applyNumberFormat="1" applyFont="1" applyFill="1" applyBorder="1" applyAlignment="1">
      <alignment horizontal="right"/>
    </xf>
    <xf numFmtId="40" fontId="13" fillId="7" borderId="21" xfId="2" applyNumberFormat="1" applyFont="1" applyFill="1" applyBorder="1" applyAlignment="1">
      <alignment horizontal="right"/>
    </xf>
    <xf numFmtId="165" fontId="6" fillId="7" borderId="0" xfId="0" applyNumberFormat="1" applyFont="1" applyFill="1" applyAlignment="1">
      <alignment horizontal="left" vertical="center"/>
    </xf>
    <xf numFmtId="0" fontId="6" fillId="7" borderId="0" xfId="0" applyFont="1" applyFill="1" applyAlignment="1">
      <alignment vertical="center"/>
    </xf>
    <xf numFmtId="0" fontId="12" fillId="0" borderId="7" xfId="2" applyFont="1" applyBorder="1" applyAlignment="1">
      <alignment horizontal="left"/>
    </xf>
    <xf numFmtId="0" fontId="8" fillId="0" borderId="7" xfId="2" applyFont="1" applyBorder="1" applyAlignment="1">
      <alignment horizontal="left"/>
    </xf>
    <xf numFmtId="0" fontId="8" fillId="0" borderId="7" xfId="2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8" fillId="7" borderId="24" xfId="2" applyFont="1" applyFill="1" applyBorder="1" applyAlignment="1">
      <alignment vertical="center"/>
    </xf>
    <xf numFmtId="40" fontId="8" fillId="7" borderId="21" xfId="1" applyNumberFormat="1" applyFont="1" applyFill="1" applyBorder="1" applyAlignment="1">
      <alignment horizontal="right"/>
    </xf>
    <xf numFmtId="39" fontId="13" fillId="7" borderId="21" xfId="1" applyNumberFormat="1" applyFont="1" applyFill="1" applyBorder="1" applyAlignment="1">
      <alignment horizontal="right"/>
    </xf>
    <xf numFmtId="39" fontId="4" fillId="7" borderId="25" xfId="1" applyNumberFormat="1" applyFont="1" applyFill="1" applyBorder="1" applyAlignment="1">
      <alignment horizontal="center"/>
    </xf>
    <xf numFmtId="39" fontId="13" fillId="7" borderId="0" xfId="1" applyNumberFormat="1" applyFont="1" applyFill="1" applyBorder="1" applyAlignment="1">
      <alignment horizontal="right" vertical="center"/>
    </xf>
    <xf numFmtId="0" fontId="6" fillId="0" borderId="17" xfId="0" applyFont="1" applyBorder="1" applyAlignment="1">
      <alignment horizontal="left"/>
    </xf>
    <xf numFmtId="14" fontId="6" fillId="0" borderId="16" xfId="2" applyNumberFormat="1" applyFont="1" applyBorder="1" applyAlignment="1">
      <alignment horizontal="left" wrapText="1"/>
    </xf>
    <xf numFmtId="0" fontId="12" fillId="0" borderId="17" xfId="2" applyFont="1" applyBorder="1" applyAlignment="1">
      <alignment horizontal="left"/>
    </xf>
    <xf numFmtId="0" fontId="8" fillId="0" borderId="10" xfId="2" applyFont="1" applyBorder="1" applyAlignment="1">
      <alignment horizontal="center" vertical="center"/>
    </xf>
    <xf numFmtId="164" fontId="8" fillId="0" borderId="7" xfId="1" applyNumberFormat="1" applyFont="1" applyFill="1" applyBorder="1" applyAlignment="1">
      <alignment horizontal="right"/>
    </xf>
    <xf numFmtId="40" fontId="13" fillId="0" borderId="7" xfId="1" applyNumberFormat="1" applyFont="1" applyFill="1" applyBorder="1" applyAlignment="1">
      <alignment horizontal="right" vertical="center"/>
    </xf>
    <xf numFmtId="40" fontId="13" fillId="7" borderId="21" xfId="1" applyNumberFormat="1" applyFont="1" applyFill="1" applyBorder="1" applyAlignment="1">
      <alignment horizontal="right"/>
    </xf>
    <xf numFmtId="0" fontId="6" fillId="7" borderId="0" xfId="0" applyFont="1" applyFill="1" applyAlignment="1">
      <alignment horizontal="left" vertical="center"/>
    </xf>
    <xf numFmtId="0" fontId="6" fillId="6" borderId="0" xfId="0" applyFont="1" applyFill="1" applyAlignment="1">
      <alignment vertical="center"/>
    </xf>
    <xf numFmtId="165" fontId="8" fillId="7" borderId="21" xfId="1" applyNumberFormat="1" applyFont="1" applyFill="1" applyBorder="1" applyAlignment="1">
      <alignment horizontal="right"/>
    </xf>
    <xf numFmtId="0" fontId="4" fillId="0" borderId="13" xfId="2" applyFont="1" applyBorder="1" applyAlignment="1">
      <alignment horizontal="center" vertical="center" wrapText="1"/>
    </xf>
    <xf numFmtId="0" fontId="12" fillId="0" borderId="13" xfId="2" applyFont="1" applyBorder="1" applyAlignment="1">
      <alignment horizontal="left"/>
    </xf>
    <xf numFmtId="0" fontId="8" fillId="0" borderId="13" xfId="2" applyFont="1" applyBorder="1" applyAlignment="1">
      <alignment horizontal="left"/>
    </xf>
    <xf numFmtId="0" fontId="8" fillId="0" borderId="13" xfId="2" applyFont="1" applyBorder="1" applyAlignment="1">
      <alignment horizontal="center" vertical="center"/>
    </xf>
    <xf numFmtId="166" fontId="8" fillId="0" borderId="13" xfId="1" applyNumberFormat="1" applyFont="1" applyFill="1" applyBorder="1" applyAlignment="1">
      <alignment horizontal="right"/>
    </xf>
    <xf numFmtId="166" fontId="13" fillId="0" borderId="13" xfId="1" applyNumberFormat="1" applyFont="1" applyFill="1" applyBorder="1" applyAlignment="1">
      <alignment horizontal="right" vertical="center"/>
    </xf>
    <xf numFmtId="39" fontId="8" fillId="7" borderId="21" xfId="1" applyNumberFormat="1" applyFont="1" applyFill="1" applyBorder="1" applyAlignment="1">
      <alignment horizontal="right"/>
    </xf>
    <xf numFmtId="39" fontId="13" fillId="7" borderId="21" xfId="1" applyNumberFormat="1" applyFont="1" applyFill="1" applyBorder="1" applyAlignment="1">
      <alignment horizontal="right" vertical="center"/>
    </xf>
    <xf numFmtId="0" fontId="4" fillId="0" borderId="10" xfId="2" applyFont="1" applyBorder="1" applyAlignment="1">
      <alignment horizontal="center" vertical="center" wrapText="1"/>
    </xf>
    <xf numFmtId="0" fontId="12" fillId="0" borderId="10" xfId="2" applyFont="1" applyBorder="1" applyAlignment="1">
      <alignment horizontal="left"/>
    </xf>
    <xf numFmtId="0" fontId="8" fillId="0" borderId="10" xfId="2" applyFont="1" applyBorder="1" applyAlignment="1">
      <alignment horizontal="left"/>
    </xf>
    <xf numFmtId="165" fontId="8" fillId="0" borderId="10" xfId="1" applyNumberFormat="1" applyFont="1" applyFill="1" applyBorder="1" applyAlignment="1">
      <alignment horizontal="right"/>
    </xf>
    <xf numFmtId="40" fontId="13" fillId="0" borderId="10" xfId="1" applyNumberFormat="1" applyFont="1" applyFill="1" applyBorder="1" applyAlignment="1">
      <alignment horizontal="right" vertical="center"/>
    </xf>
    <xf numFmtId="40" fontId="13" fillId="7" borderId="21" xfId="1" applyNumberFormat="1" applyFont="1" applyFill="1" applyBorder="1" applyAlignment="1">
      <alignment horizontal="right" vertical="center"/>
    </xf>
    <xf numFmtId="0" fontId="8" fillId="0" borderId="34" xfId="2" applyFont="1" applyBorder="1" applyAlignment="1">
      <alignment horizontal="left" vertical="center" wrapText="1"/>
    </xf>
    <xf numFmtId="0" fontId="6" fillId="0" borderId="21" xfId="2" applyFont="1" applyBorder="1" applyAlignment="1">
      <alignment horizontal="left"/>
    </xf>
    <xf numFmtId="0" fontId="16" fillId="0" borderId="21" xfId="2" applyFont="1" applyBorder="1" applyAlignment="1">
      <alignment horizontal="center"/>
    </xf>
    <xf numFmtId="0" fontId="4" fillId="0" borderId="21" xfId="2" applyFont="1" applyBorder="1" applyAlignment="1">
      <alignment horizontal="left"/>
    </xf>
    <xf numFmtId="165" fontId="4" fillId="0" borderId="21" xfId="1" applyNumberFormat="1" applyFont="1" applyFill="1" applyBorder="1" applyAlignment="1">
      <alignment horizontal="center"/>
    </xf>
    <xf numFmtId="165" fontId="7" fillId="0" borderId="21" xfId="2" applyNumberFormat="1" applyFont="1" applyBorder="1" applyAlignment="1">
      <alignment horizontal="right" vertical="center"/>
    </xf>
    <xf numFmtId="0" fontId="6" fillId="8" borderId="13" xfId="2" applyFont="1" applyFill="1" applyBorder="1" applyAlignment="1">
      <alignment horizontal="center" vertical="center" wrapText="1"/>
    </xf>
    <xf numFmtId="0" fontId="6" fillId="8" borderId="10" xfId="2" applyFont="1" applyFill="1" applyBorder="1" applyAlignment="1">
      <alignment horizontal="left"/>
    </xf>
    <xf numFmtId="165" fontId="6" fillId="8" borderId="13" xfId="1" applyNumberFormat="1" applyFont="1" applyFill="1" applyBorder="1" applyAlignment="1">
      <alignment horizontal="left"/>
    </xf>
    <xf numFmtId="165" fontId="9" fillId="8" borderId="13" xfId="1" applyNumberFormat="1" applyFont="1" applyFill="1" applyBorder="1" applyAlignment="1">
      <alignment horizontal="right" vertical="center"/>
    </xf>
    <xf numFmtId="0" fontId="6" fillId="0" borderId="39" xfId="2" applyFont="1" applyBorder="1" applyAlignment="1">
      <alignment horizontal="left"/>
    </xf>
    <xf numFmtId="0" fontId="6" fillId="0" borderId="18" xfId="2" applyFont="1" applyBorder="1" applyAlignment="1">
      <alignment horizontal="left"/>
    </xf>
    <xf numFmtId="0" fontId="6" fillId="0" borderId="41" xfId="2" applyFont="1" applyBorder="1" applyAlignment="1">
      <alignment horizontal="left"/>
    </xf>
    <xf numFmtId="0" fontId="6" fillId="9" borderId="7" xfId="2" applyFont="1" applyFill="1" applyBorder="1" applyAlignment="1">
      <alignment horizontal="center" vertical="center" wrapText="1"/>
    </xf>
    <xf numFmtId="0" fontId="6" fillId="9" borderId="7" xfId="2" applyFont="1" applyFill="1" applyBorder="1" applyAlignment="1">
      <alignment horizontal="left"/>
    </xf>
    <xf numFmtId="0" fontId="6" fillId="9" borderId="14" xfId="2" applyFont="1" applyFill="1" applyBorder="1" applyAlignment="1">
      <alignment horizontal="left"/>
    </xf>
    <xf numFmtId="165" fontId="6" fillId="9" borderId="7" xfId="1" applyNumberFormat="1" applyFont="1" applyFill="1" applyBorder="1" applyAlignment="1">
      <alignment horizontal="left"/>
    </xf>
    <xf numFmtId="165" fontId="9" fillId="9" borderId="7" xfId="1" applyNumberFormat="1" applyFont="1" applyFill="1" applyBorder="1" applyAlignment="1">
      <alignment horizontal="right" vertical="center"/>
    </xf>
    <xf numFmtId="0" fontId="6" fillId="0" borderId="14" xfId="2" applyFont="1" applyBorder="1" applyAlignment="1">
      <alignment horizontal="left"/>
    </xf>
    <xf numFmtId="0" fontId="6" fillId="0" borderId="42" xfId="2" applyFont="1" applyBorder="1" applyAlignment="1">
      <alignment horizontal="left"/>
    </xf>
    <xf numFmtId="0" fontId="6" fillId="8" borderId="7" xfId="2" applyFont="1" applyFill="1" applyBorder="1" applyAlignment="1">
      <alignment horizontal="center" vertical="center" wrapText="1"/>
    </xf>
    <xf numFmtId="0" fontId="6" fillId="8" borderId="7" xfId="2" applyFont="1" applyFill="1" applyBorder="1" applyAlignment="1">
      <alignment horizontal="left"/>
    </xf>
    <xf numFmtId="0" fontId="6" fillId="8" borderId="14" xfId="2" applyFont="1" applyFill="1" applyBorder="1" applyAlignment="1">
      <alignment horizontal="left"/>
    </xf>
    <xf numFmtId="165" fontId="6" fillId="8" borderId="7" xfId="1" applyNumberFormat="1" applyFont="1" applyFill="1" applyBorder="1" applyAlignment="1">
      <alignment horizontal="left"/>
    </xf>
    <xf numFmtId="165" fontId="9" fillId="8" borderId="7" xfId="1" applyNumberFormat="1" applyFont="1" applyFill="1" applyBorder="1" applyAlignment="1">
      <alignment horizontal="right" vertical="center"/>
    </xf>
    <xf numFmtId="0" fontId="6" fillId="2" borderId="0" xfId="0" applyFont="1" applyFill="1" applyAlignment="1">
      <alignment vertical="center" wrapText="1"/>
    </xf>
    <xf numFmtId="165" fontId="17" fillId="0" borderId="0" xfId="0" applyNumberFormat="1" applyFont="1" applyAlignment="1">
      <alignment horizontal="left" vertical="center"/>
    </xf>
    <xf numFmtId="0" fontId="6" fillId="7" borderId="0" xfId="0" applyFont="1" applyFill="1" applyAlignment="1">
      <alignment horizontal="center" vertical="center"/>
    </xf>
    <xf numFmtId="164" fontId="6" fillId="7" borderId="0" xfId="0" applyNumberFormat="1" applyFont="1" applyFill="1" applyAlignment="1">
      <alignment horizontal="center" vertical="center"/>
    </xf>
    <xf numFmtId="0" fontId="6" fillId="7" borderId="0" xfId="0" applyFont="1" applyFill="1" applyAlignment="1">
      <alignment vertical="center" wrapText="1"/>
    </xf>
    <xf numFmtId="0" fontId="6" fillId="6" borderId="0" xfId="0" applyFont="1" applyFill="1" applyAlignment="1">
      <alignment vertical="center" wrapText="1"/>
    </xf>
    <xf numFmtId="0" fontId="6" fillId="9" borderId="13" xfId="2" applyFont="1" applyFill="1" applyBorder="1" applyAlignment="1">
      <alignment horizontal="center" vertical="center" wrapText="1"/>
    </xf>
    <xf numFmtId="0" fontId="6" fillId="9" borderId="13" xfId="2" applyFont="1" applyFill="1" applyBorder="1" applyAlignment="1">
      <alignment horizontal="left"/>
    </xf>
    <xf numFmtId="165" fontId="6" fillId="9" borderId="13" xfId="1" applyNumberFormat="1" applyFont="1" applyFill="1" applyBorder="1" applyAlignment="1">
      <alignment horizontal="left"/>
    </xf>
    <xf numFmtId="165" fontId="9" fillId="9" borderId="13" xfId="1" applyNumberFormat="1" applyFont="1" applyFill="1" applyBorder="1" applyAlignment="1">
      <alignment horizontal="right" vertical="center"/>
    </xf>
    <xf numFmtId="0" fontId="16" fillId="0" borderId="7" xfId="0" applyFont="1" applyBorder="1" applyAlignment="1">
      <alignment horizontal="left"/>
    </xf>
    <xf numFmtId="0" fontId="6" fillId="0" borderId="6" xfId="2" applyFont="1" applyBorder="1" applyAlignment="1">
      <alignment horizontal="center" vertical="center"/>
    </xf>
    <xf numFmtId="165" fontId="6" fillId="0" borderId="6" xfId="1" applyNumberFormat="1" applyFont="1" applyFill="1" applyBorder="1" applyAlignment="1">
      <alignment horizontal="right"/>
    </xf>
    <xf numFmtId="40" fontId="6" fillId="0" borderId="6" xfId="1" applyNumberFormat="1" applyFont="1" applyFill="1" applyBorder="1" applyAlignment="1">
      <alignment horizontal="right" vertical="center"/>
    </xf>
    <xf numFmtId="165" fontId="8" fillId="3" borderId="21" xfId="1" applyNumberFormat="1" applyFont="1" applyFill="1" applyBorder="1" applyAlignment="1">
      <alignment horizontal="right"/>
    </xf>
    <xf numFmtId="40" fontId="13" fillId="3" borderId="21" xfId="1" applyNumberFormat="1" applyFont="1" applyFill="1" applyBorder="1" applyAlignment="1">
      <alignment horizontal="right"/>
    </xf>
    <xf numFmtId="0" fontId="11" fillId="5" borderId="36" xfId="2" applyFont="1" applyFill="1" applyBorder="1" applyAlignment="1">
      <alignment horizontal="left"/>
    </xf>
    <xf numFmtId="165" fontId="6" fillId="5" borderId="0" xfId="0" applyNumberFormat="1" applyFont="1" applyFill="1" applyAlignment="1">
      <alignment vertical="center"/>
    </xf>
    <xf numFmtId="0" fontId="4" fillId="8" borderId="7" xfId="2" applyFont="1" applyFill="1" applyBorder="1" applyAlignment="1">
      <alignment horizontal="center" vertical="center" wrapText="1"/>
    </xf>
    <xf numFmtId="165" fontId="9" fillId="0" borderId="0" xfId="1" applyNumberFormat="1" applyFont="1" applyFill="1" applyBorder="1" applyAlignment="1">
      <alignment horizontal="right" vertical="center"/>
    </xf>
    <xf numFmtId="165" fontId="4" fillId="7" borderId="21" xfId="1" applyNumberFormat="1" applyFont="1" applyFill="1" applyBorder="1" applyAlignment="1">
      <alignment horizontal="right"/>
    </xf>
    <xf numFmtId="169" fontId="9" fillId="0" borderId="7" xfId="1" applyNumberFormat="1" applyFont="1" applyFill="1" applyBorder="1" applyAlignment="1">
      <alignment horizontal="right" vertical="center"/>
    </xf>
    <xf numFmtId="39" fontId="8" fillId="3" borderId="21" xfId="1" applyNumberFormat="1" applyFont="1" applyFill="1" applyBorder="1" applyAlignment="1">
      <alignment horizontal="right"/>
    </xf>
    <xf numFmtId="39" fontId="13" fillId="3" borderId="21" xfId="1" applyNumberFormat="1" applyFont="1" applyFill="1" applyBorder="1" applyAlignment="1">
      <alignment horizontal="right"/>
    </xf>
    <xf numFmtId="39" fontId="4" fillId="3" borderId="25" xfId="1" applyNumberFormat="1" applyFont="1" applyFill="1" applyBorder="1" applyAlignment="1">
      <alignment horizontal="center"/>
    </xf>
    <xf numFmtId="0" fontId="6" fillId="0" borderId="43" xfId="0" applyFont="1" applyBorder="1" applyAlignment="1">
      <alignment horizontal="left"/>
    </xf>
    <xf numFmtId="0" fontId="6" fillId="0" borderId="28" xfId="0" applyFont="1" applyBorder="1" applyAlignment="1">
      <alignment horizontal="left" vertical="center"/>
    </xf>
    <xf numFmtId="0" fontId="6" fillId="0" borderId="13" xfId="0" applyFont="1" applyBorder="1" applyAlignment="1">
      <alignment horizontal="left" vertical="center"/>
    </xf>
    <xf numFmtId="0" fontId="6" fillId="0" borderId="14" xfId="0" applyFont="1" applyBorder="1" applyAlignment="1">
      <alignment horizontal="left"/>
    </xf>
    <xf numFmtId="0" fontId="6" fillId="0" borderId="0" xfId="0" applyFont="1" applyAlignment="1">
      <alignment horizontal="left"/>
    </xf>
    <xf numFmtId="0" fontId="4" fillId="3" borderId="21" xfId="2" applyFont="1" applyFill="1" applyBorder="1" applyAlignment="1">
      <alignment horizontal="right" wrapText="1"/>
    </xf>
    <xf numFmtId="0" fontId="6" fillId="3" borderId="0" xfId="0" applyFont="1" applyFill="1" applyAlignment="1">
      <alignment horizontal="right"/>
    </xf>
    <xf numFmtId="0" fontId="6" fillId="7" borderId="0" xfId="0" applyFont="1" applyFill="1" applyAlignment="1">
      <alignment horizontal="right"/>
    </xf>
    <xf numFmtId="0" fontId="6" fillId="7" borderId="0" xfId="0" applyFont="1" applyFill="1"/>
    <xf numFmtId="0" fontId="11" fillId="5" borderId="36" xfId="2" applyFont="1" applyFill="1" applyBorder="1" applyAlignment="1">
      <alignment horizontal="right"/>
    </xf>
    <xf numFmtId="165" fontId="6" fillId="5" borderId="0" xfId="0" applyNumberFormat="1" applyFont="1" applyFill="1" applyAlignment="1">
      <alignment horizontal="right"/>
    </xf>
    <xf numFmtId="0" fontId="6" fillId="6" borderId="0" xfId="0" applyFont="1" applyFill="1" applyAlignment="1">
      <alignment horizontal="right"/>
    </xf>
    <xf numFmtId="0" fontId="6" fillId="6" borderId="0" xfId="0" applyFont="1" applyFill="1"/>
    <xf numFmtId="164" fontId="6" fillId="0" borderId="0" xfId="0" applyNumberFormat="1" applyFont="1" applyAlignment="1">
      <alignment vertical="center"/>
    </xf>
    <xf numFmtId="165" fontId="18" fillId="0" borderId="7" xfId="1" applyNumberFormat="1" applyFont="1" applyFill="1" applyBorder="1" applyAlignment="1">
      <alignment horizontal="right" vertical="center"/>
    </xf>
    <xf numFmtId="165" fontId="9" fillId="0" borderId="7" xfId="1" applyNumberFormat="1" applyFont="1" applyFill="1" applyBorder="1" applyAlignment="1">
      <alignment vertical="center"/>
    </xf>
    <xf numFmtId="0" fontId="4" fillId="10" borderId="7" xfId="2" applyFont="1" applyFill="1" applyBorder="1" applyAlignment="1">
      <alignment horizontal="center" vertical="center" wrapText="1"/>
    </xf>
    <xf numFmtId="0" fontId="6" fillId="10" borderId="7" xfId="2" applyFont="1" applyFill="1" applyBorder="1" applyAlignment="1">
      <alignment horizontal="left"/>
    </xf>
    <xf numFmtId="165" fontId="6" fillId="10" borderId="7" xfId="1" applyNumberFormat="1" applyFont="1" applyFill="1" applyBorder="1" applyAlignment="1">
      <alignment horizontal="left"/>
    </xf>
    <xf numFmtId="165" fontId="9" fillId="10" borderId="7" xfId="1" applyNumberFormat="1" applyFont="1" applyFill="1" applyBorder="1" applyAlignment="1">
      <alignment horizontal="right" vertical="center"/>
    </xf>
    <xf numFmtId="40" fontId="7" fillId="7" borderId="21" xfId="2" applyNumberFormat="1" applyFont="1" applyFill="1" applyBorder="1" applyAlignment="1">
      <alignment horizontal="right"/>
    </xf>
    <xf numFmtId="39" fontId="4" fillId="3" borderId="25" xfId="1" applyNumberFormat="1" applyFont="1" applyFill="1" applyBorder="1" applyAlignment="1">
      <alignment horizontal="right"/>
    </xf>
    <xf numFmtId="0" fontId="11" fillId="6" borderId="26" xfId="2" applyFont="1" applyFill="1" applyBorder="1" applyAlignment="1">
      <alignment horizontal="left"/>
    </xf>
    <xf numFmtId="0" fontId="4" fillId="0" borderId="44" xfId="2" applyFont="1" applyBorder="1" applyAlignment="1">
      <alignment horizontal="left"/>
    </xf>
    <xf numFmtId="165" fontId="4" fillId="0" borderId="43" xfId="1" applyNumberFormat="1" applyFont="1" applyFill="1" applyBorder="1" applyAlignment="1"/>
    <xf numFmtId="0" fontId="4" fillId="0" borderId="35" xfId="2" applyFont="1" applyBorder="1" applyAlignment="1">
      <alignment horizontal="left"/>
    </xf>
    <xf numFmtId="165" fontId="6" fillId="0" borderId="13" xfId="1" applyNumberFormat="1" applyFont="1" applyFill="1" applyBorder="1" applyAlignment="1">
      <alignment horizontal="center"/>
    </xf>
    <xf numFmtId="165" fontId="6" fillId="0" borderId="13" xfId="1" applyNumberFormat="1" applyFont="1" applyFill="1" applyBorder="1" applyAlignment="1">
      <alignment horizontal="right"/>
    </xf>
    <xf numFmtId="165" fontId="9" fillId="0" borderId="0" xfId="2" applyNumberFormat="1" applyFont="1" applyAlignment="1">
      <alignment horizontal="right" vertical="center"/>
    </xf>
    <xf numFmtId="0" fontId="4" fillId="0" borderId="14" xfId="2" applyFont="1" applyBorder="1" applyAlignment="1">
      <alignment horizontal="center" vertical="center" wrapText="1"/>
    </xf>
    <xf numFmtId="0" fontId="17" fillId="0" borderId="0" xfId="0" applyFont="1" applyAlignment="1">
      <alignment horizontal="left" vertical="center"/>
    </xf>
    <xf numFmtId="0" fontId="4" fillId="8" borderId="14" xfId="2" applyFont="1" applyFill="1" applyBorder="1" applyAlignment="1">
      <alignment horizontal="center" vertical="center" wrapText="1"/>
    </xf>
    <xf numFmtId="165" fontId="9" fillId="8" borderId="0" xfId="1" applyNumberFormat="1" applyFont="1" applyFill="1" applyBorder="1" applyAlignment="1">
      <alignment horizontal="right" vertical="center"/>
    </xf>
    <xf numFmtId="40" fontId="6" fillId="0" borderId="7" xfId="0" applyNumberFormat="1" applyFont="1" applyBorder="1" applyAlignment="1">
      <alignment vertical="center"/>
    </xf>
    <xf numFmtId="0" fontId="4" fillId="11" borderId="14" xfId="2" applyFont="1" applyFill="1" applyBorder="1" applyAlignment="1">
      <alignment horizontal="center" vertical="center" wrapText="1"/>
    </xf>
    <xf numFmtId="0" fontId="6" fillId="11" borderId="7" xfId="2" applyFont="1" applyFill="1" applyBorder="1" applyAlignment="1">
      <alignment horizontal="left"/>
    </xf>
    <xf numFmtId="165" fontId="6" fillId="11" borderId="7" xfId="1" applyNumberFormat="1" applyFont="1" applyFill="1" applyBorder="1" applyAlignment="1">
      <alignment horizontal="left"/>
    </xf>
    <xf numFmtId="165" fontId="9" fillId="11" borderId="7" xfId="1" applyNumberFormat="1" applyFont="1" applyFill="1" applyBorder="1" applyAlignment="1">
      <alignment horizontal="right" vertical="center"/>
    </xf>
    <xf numFmtId="0" fontId="4" fillId="0" borderId="18" xfId="2" applyFont="1" applyBorder="1" applyAlignment="1">
      <alignment horizontal="center" vertical="center" wrapText="1"/>
    </xf>
    <xf numFmtId="165" fontId="6" fillId="0" borderId="6" xfId="1" applyNumberFormat="1" applyFont="1" applyFill="1" applyBorder="1" applyAlignment="1">
      <alignment horizontal="left"/>
    </xf>
    <xf numFmtId="0" fontId="16" fillId="0" borderId="7" xfId="2" applyFont="1" applyBorder="1" applyAlignment="1">
      <alignment horizontal="left"/>
    </xf>
    <xf numFmtId="0" fontId="4" fillId="7" borderId="24" xfId="2" applyFont="1" applyFill="1" applyBorder="1" applyAlignment="1">
      <alignment horizontal="center" vertical="center" wrapText="1"/>
    </xf>
    <xf numFmtId="40" fontId="7" fillId="7" borderId="21" xfId="2" applyNumberFormat="1" applyFont="1" applyFill="1" applyBorder="1"/>
    <xf numFmtId="39" fontId="13" fillId="3" borderId="21" xfId="1" applyNumberFormat="1" applyFont="1" applyFill="1" applyBorder="1" applyAlignment="1">
      <alignment horizontal="right" vertical="center"/>
    </xf>
    <xf numFmtId="165" fontId="9" fillId="0" borderId="13" xfId="2" applyNumberFormat="1" applyFont="1" applyBorder="1" applyAlignment="1">
      <alignment horizontal="right" vertical="center"/>
    </xf>
    <xf numFmtId="40" fontId="6" fillId="8" borderId="0" xfId="0" applyNumberFormat="1" applyFont="1" applyFill="1" applyAlignment="1">
      <alignment vertical="center"/>
    </xf>
    <xf numFmtId="0" fontId="6" fillId="0" borderId="46" xfId="2" applyFont="1" applyBorder="1" applyAlignment="1">
      <alignment horizontal="left"/>
    </xf>
    <xf numFmtId="165" fontId="6" fillId="0" borderId="14" xfId="1" applyNumberFormat="1" applyFont="1" applyFill="1" applyBorder="1" applyAlignment="1">
      <alignment horizontal="left"/>
    </xf>
    <xf numFmtId="0" fontId="6" fillId="0" borderId="0" xfId="0" applyFont="1" applyAlignment="1">
      <alignment horizontal="right" vertical="center"/>
    </xf>
    <xf numFmtId="165" fontId="6" fillId="0" borderId="0" xfId="0" applyNumberFormat="1" applyFont="1" applyAlignment="1">
      <alignment horizontal="right" vertical="center"/>
    </xf>
    <xf numFmtId="165" fontId="17" fillId="0" borderId="0" xfId="0" applyNumberFormat="1" applyFont="1" applyAlignment="1">
      <alignment horizontal="right" vertical="center"/>
    </xf>
    <xf numFmtId="165" fontId="4" fillId="3" borderId="21" xfId="1" applyNumberFormat="1" applyFont="1" applyFill="1" applyBorder="1" applyAlignment="1">
      <alignment horizontal="right"/>
    </xf>
    <xf numFmtId="0" fontId="20" fillId="0" borderId="3" xfId="0" applyFont="1" applyBorder="1" applyAlignment="1">
      <alignment horizontal="left"/>
    </xf>
    <xf numFmtId="0" fontId="20" fillId="12" borderId="7" xfId="0" applyFont="1" applyFill="1" applyBorder="1" applyAlignment="1">
      <alignment vertical="center"/>
    </xf>
    <xf numFmtId="4" fontId="9" fillId="0" borderId="7" xfId="1" applyNumberFormat="1" applyFont="1" applyFill="1" applyBorder="1" applyAlignment="1">
      <alignment horizontal="right" vertical="center"/>
    </xf>
    <xf numFmtId="0" fontId="20" fillId="12" borderId="7" xfId="0" applyFont="1" applyFill="1" applyBorder="1" applyAlignment="1">
      <alignment horizontal="justify" vertical="center"/>
    </xf>
    <xf numFmtId="0" fontId="20" fillId="12" borderId="7" xfId="0" applyFont="1" applyFill="1" applyBorder="1" applyAlignment="1">
      <alignment horizontal="left" vertical="center"/>
    </xf>
    <xf numFmtId="0" fontId="20" fillId="12" borderId="14" xfId="0" applyFont="1" applyFill="1" applyBorder="1" applyAlignment="1">
      <alignment vertical="center"/>
    </xf>
    <xf numFmtId="0" fontId="9" fillId="0" borderId="0" xfId="0" applyFont="1" applyAlignment="1">
      <alignment horizontal="right" vertical="center"/>
    </xf>
    <xf numFmtId="0" fontId="20" fillId="12" borderId="13" xfId="0" applyFont="1" applyFill="1" applyBorder="1" applyAlignment="1">
      <alignment vertical="center"/>
    </xf>
    <xf numFmtId="4" fontId="21" fillId="12" borderId="13" xfId="0" applyNumberFormat="1" applyFont="1" applyFill="1" applyBorder="1" applyAlignment="1">
      <alignment vertical="center"/>
    </xf>
    <xf numFmtId="4" fontId="9" fillId="12" borderId="7" xfId="1" applyNumberFormat="1" applyFont="1" applyFill="1" applyBorder="1" applyAlignment="1">
      <alignment horizontal="right" vertical="center"/>
    </xf>
    <xf numFmtId="4" fontId="21" fillId="12" borderId="7" xfId="0" applyNumberFormat="1" applyFont="1" applyFill="1" applyBorder="1" applyAlignment="1">
      <alignment vertical="center"/>
    </xf>
    <xf numFmtId="0" fontId="20" fillId="12" borderId="6" xfId="0" applyFont="1" applyFill="1" applyBorder="1" applyAlignment="1">
      <alignment vertical="center"/>
    </xf>
    <xf numFmtId="0" fontId="20" fillId="0" borderId="7" xfId="2" applyFont="1" applyBorder="1" applyAlignment="1">
      <alignment horizontal="left"/>
    </xf>
    <xf numFmtId="0" fontId="20" fillId="0" borderId="0" xfId="0" applyFont="1" applyAlignment="1">
      <alignment vertical="center"/>
    </xf>
    <xf numFmtId="40" fontId="7" fillId="3" borderId="21" xfId="2" applyNumberFormat="1" applyFont="1" applyFill="1" applyBorder="1" applyAlignment="1">
      <alignment horizontal="right"/>
    </xf>
    <xf numFmtId="0" fontId="20" fillId="0" borderId="13" xfId="2" applyFont="1" applyBorder="1" applyAlignment="1">
      <alignment horizontal="left"/>
    </xf>
    <xf numFmtId="0" fontId="22" fillId="12" borderId="7" xfId="0" applyFont="1" applyFill="1" applyBorder="1" applyAlignment="1">
      <alignment vertical="center"/>
    </xf>
    <xf numFmtId="0" fontId="24" fillId="12" borderId="7" xfId="0" applyFont="1" applyFill="1" applyBorder="1" applyAlignment="1">
      <alignment vertical="center"/>
    </xf>
    <xf numFmtId="0" fontId="25" fillId="12" borderId="7" xfId="0" applyFont="1" applyFill="1" applyBorder="1" applyAlignment="1">
      <alignment vertical="center"/>
    </xf>
    <xf numFmtId="0" fontId="25" fillId="12" borderId="27" xfId="0" applyFont="1" applyFill="1" applyBorder="1" applyAlignment="1">
      <alignment vertical="center"/>
    </xf>
    <xf numFmtId="170" fontId="27" fillId="12" borderId="27" xfId="0" applyNumberFormat="1" applyFont="1" applyFill="1" applyBorder="1" applyAlignment="1">
      <alignment vertical="center"/>
    </xf>
    <xf numFmtId="170" fontId="27" fillId="12" borderId="7" xfId="0" applyNumberFormat="1" applyFont="1" applyFill="1" applyBorder="1" applyAlignment="1">
      <alignment vertical="center"/>
    </xf>
    <xf numFmtId="0" fontId="25" fillId="12" borderId="46" xfId="0" applyFont="1" applyFill="1" applyBorder="1" applyAlignment="1">
      <alignment vertical="center"/>
    </xf>
    <xf numFmtId="165" fontId="18" fillId="0" borderId="13" xfId="2" applyNumberFormat="1" applyFont="1" applyBorder="1" applyAlignment="1">
      <alignment horizontal="right" vertical="center"/>
    </xf>
    <xf numFmtId="165" fontId="6" fillId="0" borderId="13" xfId="2" applyNumberFormat="1" applyFont="1" applyBorder="1" applyAlignment="1">
      <alignment horizontal="right" vertical="center"/>
    </xf>
    <xf numFmtId="0" fontId="14" fillId="4" borderId="17" xfId="2" applyFont="1" applyFill="1" applyBorder="1" applyAlignment="1">
      <alignment horizontal="left"/>
    </xf>
    <xf numFmtId="0" fontId="8" fillId="3" borderId="18" xfId="2" applyFont="1" applyFill="1" applyBorder="1" applyAlignment="1">
      <alignment vertical="center"/>
    </xf>
    <xf numFmtId="39" fontId="8" fillId="3" borderId="6" xfId="1" applyNumberFormat="1" applyFont="1" applyFill="1" applyBorder="1" applyAlignment="1">
      <alignment horizontal="right"/>
    </xf>
    <xf numFmtId="0" fontId="6" fillId="0" borderId="13" xfId="0" applyFont="1" applyBorder="1" applyAlignment="1">
      <alignment horizontal="left"/>
    </xf>
    <xf numFmtId="40" fontId="9" fillId="0" borderId="13" xfId="0" applyNumberFormat="1" applyFont="1" applyBorder="1" applyAlignment="1">
      <alignment horizontal="right" vertical="center"/>
    </xf>
    <xf numFmtId="170" fontId="27" fillId="12" borderId="47" xfId="0" applyNumberFormat="1" applyFont="1" applyFill="1" applyBorder="1" applyAlignment="1">
      <alignment vertical="center"/>
    </xf>
    <xf numFmtId="165" fontId="6" fillId="0" borderId="13" xfId="1" applyNumberFormat="1" applyFont="1" applyFill="1" applyBorder="1" applyAlignment="1">
      <alignment vertical="center"/>
    </xf>
    <xf numFmtId="165" fontId="6" fillId="0" borderId="13" xfId="1" applyNumberFormat="1" applyFont="1" applyFill="1" applyBorder="1" applyAlignment="1">
      <alignment horizontal="right" vertical="center"/>
    </xf>
    <xf numFmtId="165" fontId="6" fillId="0" borderId="0" xfId="1" applyNumberFormat="1" applyFont="1" applyFill="1" applyAlignment="1">
      <alignment vertical="center"/>
    </xf>
    <xf numFmtId="0" fontId="30" fillId="0" borderId="28" xfId="2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14" fontId="4" fillId="12" borderId="27" xfId="2" applyNumberFormat="1" applyFont="1" applyFill="1" applyBorder="1"/>
    <xf numFmtId="0" fontId="4" fillId="0" borderId="10" xfId="2" applyFont="1" applyBorder="1" applyAlignment="1">
      <alignment horizontal="center"/>
    </xf>
    <xf numFmtId="0" fontId="4" fillId="0" borderId="6" xfId="2" applyFont="1" applyBorder="1" applyAlignment="1">
      <alignment horizontal="center"/>
    </xf>
    <xf numFmtId="165" fontId="7" fillId="0" borderId="11" xfId="2" applyNumberFormat="1" applyFont="1" applyBorder="1" applyAlignment="1">
      <alignment horizontal="center" vertical="center"/>
    </xf>
    <xf numFmtId="165" fontId="9" fillId="0" borderId="8" xfId="1" applyNumberFormat="1" applyFont="1" applyFill="1" applyBorder="1" applyAlignment="1">
      <alignment horizontal="right" vertical="center"/>
    </xf>
    <xf numFmtId="165" fontId="9" fillId="0" borderId="38" xfId="1" applyNumberFormat="1" applyFont="1" applyFill="1" applyBorder="1" applyAlignment="1">
      <alignment horizontal="right" vertical="center"/>
    </xf>
    <xf numFmtId="40" fontId="7" fillId="7" borderId="25" xfId="2" applyNumberFormat="1" applyFont="1" applyFill="1" applyBorder="1" applyAlignment="1">
      <alignment horizontal="right" vertical="center"/>
    </xf>
    <xf numFmtId="0" fontId="4" fillId="0" borderId="21" xfId="2" applyFont="1" applyBorder="1" applyAlignment="1">
      <alignment horizontal="center" vertical="center" wrapText="1"/>
    </xf>
    <xf numFmtId="0" fontId="4" fillId="0" borderId="21" xfId="2" applyFont="1" applyBorder="1" applyAlignment="1">
      <alignment horizontal="center"/>
    </xf>
    <xf numFmtId="165" fontId="7" fillId="0" borderId="25" xfId="2" applyNumberFormat="1" applyFont="1" applyBorder="1" applyAlignment="1">
      <alignment horizontal="center" vertical="center"/>
    </xf>
    <xf numFmtId="0" fontId="33" fillId="0" borderId="7" xfId="2" applyFont="1" applyBorder="1" applyAlignment="1">
      <alignment horizontal="left"/>
    </xf>
    <xf numFmtId="165" fontId="9" fillId="0" borderId="8" xfId="1" applyNumberFormat="1" applyFont="1" applyFill="1" applyBorder="1" applyAlignment="1">
      <alignment vertical="center"/>
    </xf>
    <xf numFmtId="0" fontId="33" fillId="0" borderId="7" xfId="2" quotePrefix="1" applyFont="1" applyBorder="1" applyAlignment="1">
      <alignment horizontal="left"/>
    </xf>
    <xf numFmtId="0" fontId="6" fillId="0" borderId="7" xfId="2" quotePrefix="1" applyFont="1" applyBorder="1" applyAlignment="1">
      <alignment horizontal="left"/>
    </xf>
    <xf numFmtId="14" fontId="4" fillId="12" borderId="52" xfId="2" applyNumberFormat="1" applyFont="1" applyFill="1" applyBorder="1"/>
    <xf numFmtId="0" fontId="8" fillId="0" borderId="20" xfId="2" applyFont="1" applyBorder="1" applyAlignment="1">
      <alignment horizontal="left" vertical="center" wrapText="1"/>
    </xf>
    <xf numFmtId="0" fontId="4" fillId="0" borderId="28" xfId="2" applyFont="1" applyBorder="1" applyAlignment="1">
      <alignment horizontal="center" vertical="center" wrapText="1"/>
    </xf>
    <xf numFmtId="0" fontId="34" fillId="0" borderId="13" xfId="2" applyFont="1" applyBorder="1" applyAlignment="1">
      <alignment horizontal="left"/>
    </xf>
    <xf numFmtId="0" fontId="34" fillId="0" borderId="7" xfId="2" applyFont="1" applyBorder="1" applyAlignment="1">
      <alignment horizontal="left"/>
    </xf>
    <xf numFmtId="0" fontId="4" fillId="0" borderId="43" xfId="2" applyFont="1" applyBorder="1" applyAlignment="1">
      <alignment horizontal="center" vertical="center" wrapText="1"/>
    </xf>
    <xf numFmtId="165" fontId="4" fillId="0" borderId="59" xfId="1" applyNumberFormat="1" applyFont="1" applyFill="1" applyBorder="1" applyAlignment="1">
      <alignment horizontal="center"/>
    </xf>
    <xf numFmtId="165" fontId="4" fillId="0" borderId="3" xfId="1" applyNumberFormat="1" applyFont="1" applyFill="1" applyBorder="1" applyAlignment="1">
      <alignment horizontal="center"/>
    </xf>
    <xf numFmtId="165" fontId="9" fillId="0" borderId="60" xfId="2" applyNumberFormat="1" applyFont="1" applyBorder="1" applyAlignment="1">
      <alignment horizontal="right" vertical="center"/>
    </xf>
    <xf numFmtId="0" fontId="4" fillId="0" borderId="45" xfId="2" applyFont="1" applyBorder="1" applyAlignment="1">
      <alignment horizontal="center" vertical="center" wrapText="1"/>
    </xf>
    <xf numFmtId="165" fontId="4" fillId="0" borderId="10" xfId="1" applyNumberFormat="1" applyFont="1" applyFill="1" applyBorder="1" applyAlignment="1">
      <alignment horizontal="center"/>
    </xf>
    <xf numFmtId="165" fontId="9" fillId="0" borderId="8" xfId="2" applyNumberFormat="1" applyFont="1" applyBorder="1" applyAlignment="1">
      <alignment horizontal="right" vertical="center"/>
    </xf>
    <xf numFmtId="165" fontId="4" fillId="0" borderId="0" xfId="1" applyNumberFormat="1" applyFont="1" applyFill="1" applyBorder="1" applyAlignment="1">
      <alignment horizontal="center"/>
    </xf>
    <xf numFmtId="0" fontId="4" fillId="13" borderId="7" xfId="2" applyFont="1" applyFill="1" applyBorder="1" applyAlignment="1">
      <alignment horizontal="center" vertical="center" wrapText="1"/>
    </xf>
    <xf numFmtId="165" fontId="4" fillId="13" borderId="7" xfId="1" applyNumberFormat="1" applyFont="1" applyFill="1" applyBorder="1" applyAlignment="1">
      <alignment horizontal="right"/>
    </xf>
    <xf numFmtId="40" fontId="7" fillId="13" borderId="8" xfId="2" applyNumberFormat="1" applyFont="1" applyFill="1" applyBorder="1" applyAlignment="1">
      <alignment horizontal="right" vertical="center"/>
    </xf>
    <xf numFmtId="0" fontId="4" fillId="14" borderId="21" xfId="2" applyFont="1" applyFill="1" applyBorder="1" applyAlignment="1">
      <alignment horizontal="center" vertical="center" wrapText="1"/>
    </xf>
    <xf numFmtId="165" fontId="4" fillId="14" borderId="21" xfId="1" applyNumberFormat="1" applyFont="1" applyFill="1" applyBorder="1" applyAlignment="1">
      <alignment horizontal="right"/>
    </xf>
    <xf numFmtId="40" fontId="7" fillId="14" borderId="25" xfId="2" applyNumberFormat="1" applyFont="1" applyFill="1" applyBorder="1" applyAlignment="1">
      <alignment horizontal="right" vertical="center"/>
    </xf>
    <xf numFmtId="0" fontId="28" fillId="0" borderId="7" xfId="0" applyFont="1" applyBorder="1" applyAlignment="1">
      <alignment horizontal="left"/>
    </xf>
    <xf numFmtId="165" fontId="6" fillId="0" borderId="8" xfId="1" applyNumberFormat="1" applyFont="1" applyFill="1" applyBorder="1" applyAlignment="1">
      <alignment horizontal="right" vertical="center"/>
    </xf>
    <xf numFmtId="0" fontId="35" fillId="0" borderId="7" xfId="0" applyFont="1" applyBorder="1" applyAlignment="1">
      <alignment horizontal="left"/>
    </xf>
    <xf numFmtId="0" fontId="35" fillId="0" borderId="7" xfId="0" applyFont="1" applyBorder="1" applyAlignment="1">
      <alignment horizontal="left" wrapText="1"/>
    </xf>
    <xf numFmtId="0" fontId="35" fillId="0" borderId="7" xfId="0" applyFont="1" applyBorder="1" applyAlignment="1">
      <alignment horizontal="left" vertical="center" wrapText="1"/>
    </xf>
    <xf numFmtId="0" fontId="31" fillId="0" borderId="7" xfId="2" applyFont="1" applyBorder="1" applyAlignment="1">
      <alignment horizontal="left"/>
    </xf>
    <xf numFmtId="165" fontId="9" fillId="0" borderId="38" xfId="2" applyNumberFormat="1" applyFont="1" applyBorder="1" applyAlignment="1">
      <alignment horizontal="right" vertical="center"/>
    </xf>
    <xf numFmtId="165" fontId="6" fillId="0" borderId="10" xfId="1" applyNumberFormat="1" applyFont="1" applyFill="1" applyBorder="1" applyAlignment="1">
      <alignment horizontal="left"/>
    </xf>
    <xf numFmtId="165" fontId="9" fillId="0" borderId="15" xfId="1" applyNumberFormat="1" applyFont="1" applyFill="1" applyBorder="1" applyAlignment="1">
      <alignment horizontal="right" vertical="center"/>
    </xf>
    <xf numFmtId="0" fontId="4" fillId="13" borderId="21" xfId="2" applyFont="1" applyFill="1" applyBorder="1" applyAlignment="1">
      <alignment horizontal="center" vertical="center" wrapText="1"/>
    </xf>
    <xf numFmtId="165" fontId="4" fillId="13" borderId="21" xfId="1" applyNumberFormat="1" applyFont="1" applyFill="1" applyBorder="1" applyAlignment="1">
      <alignment horizontal="right"/>
    </xf>
    <xf numFmtId="40" fontId="7" fillId="13" borderId="25" xfId="2" applyNumberFormat="1" applyFont="1" applyFill="1" applyBorder="1" applyAlignment="1">
      <alignment horizontal="right" vertical="center"/>
    </xf>
    <xf numFmtId="165" fontId="4" fillId="0" borderId="13" xfId="1" applyNumberFormat="1" applyFont="1" applyFill="1" applyBorder="1" applyAlignment="1">
      <alignment horizontal="center"/>
    </xf>
    <xf numFmtId="165" fontId="6" fillId="0" borderId="10" xfId="1" applyNumberFormat="1" applyFont="1" applyFill="1" applyBorder="1" applyAlignment="1">
      <alignment horizontal="center"/>
    </xf>
    <xf numFmtId="0" fontId="4" fillId="14" borderId="35" xfId="2" applyFont="1" applyFill="1" applyBorder="1" applyAlignment="1">
      <alignment horizontal="center" vertical="center" wrapText="1"/>
    </xf>
    <xf numFmtId="165" fontId="4" fillId="14" borderId="35" xfId="1" applyNumberFormat="1" applyFont="1" applyFill="1" applyBorder="1" applyAlignment="1">
      <alignment horizontal="right"/>
    </xf>
    <xf numFmtId="40" fontId="7" fillId="14" borderId="61" xfId="2" applyNumberFormat="1" applyFont="1" applyFill="1" applyBorder="1" applyAlignment="1">
      <alignment horizontal="right" vertical="center"/>
    </xf>
    <xf numFmtId="0" fontId="32" fillId="0" borderId="7" xfId="2" applyFont="1" applyBorder="1" applyAlignment="1">
      <alignment horizontal="center" vertical="center" wrapText="1"/>
    </xf>
    <xf numFmtId="165" fontId="36" fillId="0" borderId="7" xfId="1" applyNumberFormat="1" applyFont="1" applyFill="1" applyBorder="1" applyAlignment="1">
      <alignment horizontal="left"/>
    </xf>
    <xf numFmtId="0" fontId="37" fillId="7" borderId="21" xfId="2" applyFont="1" applyFill="1" applyBorder="1" applyAlignment="1">
      <alignment horizontal="center" vertical="center" wrapText="1"/>
    </xf>
    <xf numFmtId="0" fontId="6" fillId="13" borderId="6" xfId="2" applyFont="1" applyFill="1" applyBorder="1" applyAlignment="1">
      <alignment horizontal="left"/>
    </xf>
    <xf numFmtId="165" fontId="37" fillId="7" borderId="21" xfId="1" applyNumberFormat="1" applyFont="1" applyFill="1" applyBorder="1" applyAlignment="1">
      <alignment horizontal="right"/>
    </xf>
    <xf numFmtId="0" fontId="32" fillId="0" borderId="13" xfId="2" applyFont="1" applyBorder="1" applyAlignment="1">
      <alignment horizontal="center" vertical="center" wrapText="1"/>
    </xf>
    <xf numFmtId="0" fontId="31" fillId="0" borderId="6" xfId="2" applyFont="1" applyBorder="1" applyAlignment="1">
      <alignment horizontal="left"/>
    </xf>
    <xf numFmtId="165" fontId="36" fillId="0" borderId="13" xfId="1" applyNumberFormat="1" applyFont="1" applyFill="1" applyBorder="1" applyAlignment="1">
      <alignment horizontal="left"/>
    </xf>
    <xf numFmtId="0" fontId="36" fillId="0" borderId="7" xfId="2" applyFont="1" applyBorder="1" applyAlignment="1">
      <alignment horizontal="left"/>
    </xf>
    <xf numFmtId="0" fontId="32" fillId="0" borderId="6" xfId="2" applyFont="1" applyBorder="1" applyAlignment="1">
      <alignment horizontal="center" vertical="center" wrapText="1"/>
    </xf>
    <xf numFmtId="165" fontId="4" fillId="0" borderId="6" xfId="1" applyNumberFormat="1" applyFont="1" applyFill="1" applyBorder="1" applyAlignment="1">
      <alignment horizontal="right"/>
    </xf>
    <xf numFmtId="0" fontId="4" fillId="0" borderId="6" xfId="2" applyFont="1" applyBorder="1" applyAlignment="1">
      <alignment horizontal="center" vertical="center" wrapText="1"/>
    </xf>
    <xf numFmtId="165" fontId="9" fillId="0" borderId="57" xfId="1" applyNumberFormat="1" applyFont="1" applyFill="1" applyBorder="1" applyAlignment="1">
      <alignment horizontal="right" vertical="center"/>
    </xf>
    <xf numFmtId="0" fontId="4" fillId="15" borderId="21" xfId="2" applyFont="1" applyFill="1" applyBorder="1" applyAlignment="1">
      <alignment horizontal="center" vertical="center" wrapText="1"/>
    </xf>
    <xf numFmtId="165" fontId="9" fillId="0" borderId="11" xfId="1" applyNumberFormat="1" applyFont="1" applyFill="1" applyBorder="1" applyAlignment="1">
      <alignment horizontal="right" vertical="center"/>
    </xf>
    <xf numFmtId="0" fontId="6" fillId="16" borderId="0" xfId="0" applyFont="1" applyFill="1" applyAlignment="1">
      <alignment vertical="center"/>
    </xf>
    <xf numFmtId="0" fontId="38" fillId="0" borderId="0" xfId="0" applyFont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16" borderId="0" xfId="0" applyFill="1" applyAlignment="1">
      <alignment vertical="center"/>
    </xf>
    <xf numFmtId="0" fontId="4" fillId="0" borderId="63" xfId="0" applyFont="1" applyBorder="1" applyAlignment="1">
      <alignment vertical="center"/>
    </xf>
    <xf numFmtId="0" fontId="4" fillId="0" borderId="63" xfId="0" applyFont="1" applyBorder="1" applyAlignment="1">
      <alignment horizontal="center" vertical="center"/>
    </xf>
    <xf numFmtId="40" fontId="4" fillId="0" borderId="63" xfId="0" applyNumberFormat="1" applyFont="1" applyBorder="1" applyAlignment="1">
      <alignment vertical="center"/>
    </xf>
    <xf numFmtId="40" fontId="4" fillId="0" borderId="64" xfId="0" applyNumberFormat="1" applyFont="1" applyBorder="1" applyAlignment="1">
      <alignment horizontal="center" vertical="center"/>
    </xf>
    <xf numFmtId="0" fontId="4" fillId="0" borderId="52" xfId="0" applyFont="1" applyBorder="1" applyAlignment="1">
      <alignment horizontal="center" vertical="center"/>
    </xf>
    <xf numFmtId="40" fontId="4" fillId="0" borderId="52" xfId="0" applyNumberFormat="1" applyFont="1" applyBorder="1" applyAlignment="1">
      <alignment horizontal="center" vertical="center"/>
    </xf>
    <xf numFmtId="0" fontId="4" fillId="0" borderId="53" xfId="0" applyFont="1" applyBorder="1" applyAlignment="1">
      <alignment horizontal="center" vertical="center"/>
    </xf>
    <xf numFmtId="14" fontId="6" fillId="0" borderId="17" xfId="2" applyNumberFormat="1" applyFont="1" applyBorder="1" applyAlignment="1">
      <alignment horizontal="left" wrapText="1"/>
    </xf>
    <xf numFmtId="0" fontId="6" fillId="2" borderId="48" xfId="2" applyFont="1" applyFill="1" applyBorder="1"/>
    <xf numFmtId="40" fontId="6" fillId="2" borderId="48" xfId="2" applyNumberFormat="1" applyFont="1" applyFill="1" applyBorder="1"/>
    <xf numFmtId="0" fontId="6" fillId="12" borderId="0" xfId="0" applyFont="1" applyFill="1" applyAlignment="1">
      <alignment vertical="center"/>
    </xf>
    <xf numFmtId="0" fontId="6" fillId="12" borderId="0" xfId="0" applyFont="1" applyFill="1" applyAlignment="1">
      <alignment horizontal="center" vertical="center"/>
    </xf>
    <xf numFmtId="0" fontId="6" fillId="12" borderId="0" xfId="0" applyFont="1" applyFill="1" applyAlignment="1">
      <alignment horizontal="center"/>
    </xf>
    <xf numFmtId="0" fontId="4" fillId="12" borderId="0" xfId="0" applyFont="1" applyFill="1" applyAlignment="1">
      <alignment horizontal="center" vertical="center"/>
    </xf>
    <xf numFmtId="0" fontId="4" fillId="12" borderId="7" xfId="0" applyFont="1" applyFill="1" applyBorder="1" applyAlignment="1">
      <alignment horizontal="center" vertical="center"/>
    </xf>
    <xf numFmtId="0" fontId="4" fillId="12" borderId="7" xfId="0" applyFont="1" applyFill="1" applyBorder="1" applyAlignment="1">
      <alignment horizontal="center"/>
    </xf>
    <xf numFmtId="172" fontId="6" fillId="12" borderId="7" xfId="0" applyNumberFormat="1" applyFont="1" applyFill="1" applyBorder="1" applyAlignment="1">
      <alignment horizontal="center"/>
    </xf>
    <xf numFmtId="39" fontId="6" fillId="12" borderId="7" xfId="0" applyNumberFormat="1" applyFont="1" applyFill="1" applyBorder="1" applyAlignment="1">
      <alignment vertical="center"/>
    </xf>
    <xf numFmtId="0" fontId="6" fillId="12" borderId="7" xfId="0" applyFont="1" applyFill="1" applyBorder="1" applyAlignment="1">
      <alignment vertical="center"/>
    </xf>
    <xf numFmtId="172" fontId="6" fillId="12" borderId="7" xfId="0" applyNumberFormat="1" applyFont="1" applyFill="1" applyBorder="1" applyAlignment="1">
      <alignment horizontal="center" vertical="center"/>
    </xf>
    <xf numFmtId="172" fontId="12" fillId="12" borderId="7" xfId="0" applyNumberFormat="1" applyFont="1" applyFill="1" applyBorder="1" applyAlignment="1">
      <alignment horizontal="center"/>
    </xf>
    <xf numFmtId="0" fontId="12" fillId="12" borderId="0" xfId="0" applyFont="1" applyFill="1" applyAlignment="1">
      <alignment vertical="center"/>
    </xf>
    <xf numFmtId="39" fontId="12" fillId="7" borderId="7" xfId="0" applyNumberFormat="1" applyFont="1" applyFill="1" applyBorder="1" applyAlignment="1">
      <alignment vertical="center"/>
    </xf>
    <xf numFmtId="39" fontId="12" fillId="7" borderId="0" xfId="0" applyNumberFormat="1" applyFont="1" applyFill="1" applyAlignment="1">
      <alignment vertical="center"/>
    </xf>
    <xf numFmtId="0" fontId="12" fillId="0" borderId="0" xfId="0" applyFont="1" applyAlignment="1">
      <alignment vertical="center"/>
    </xf>
    <xf numFmtId="172" fontId="6" fillId="12" borderId="0" xfId="0" applyNumberFormat="1" applyFont="1" applyFill="1" applyAlignment="1">
      <alignment horizontal="center"/>
    </xf>
    <xf numFmtId="39" fontId="6" fillId="12" borderId="0" xfId="0" applyNumberFormat="1" applyFont="1" applyFill="1" applyAlignment="1">
      <alignment vertical="center"/>
    </xf>
    <xf numFmtId="0" fontId="6" fillId="0" borderId="0" xfId="0" applyFont="1" applyBorder="1" applyAlignment="1">
      <alignment vertical="center"/>
    </xf>
    <xf numFmtId="0" fontId="6" fillId="0" borderId="0" xfId="0" applyFont="1" applyBorder="1" applyAlignment="1">
      <alignment horizontal="left" vertical="center"/>
    </xf>
    <xf numFmtId="0" fontId="6" fillId="0" borderId="0" xfId="0" applyFont="1" applyFill="1" applyAlignment="1">
      <alignment horizontal="center" vertical="center"/>
    </xf>
    <xf numFmtId="0" fontId="6" fillId="0" borderId="13" xfId="2" applyFont="1" applyBorder="1" applyAlignment="1"/>
    <xf numFmtId="0" fontId="6" fillId="0" borderId="7" xfId="2" applyFont="1" applyBorder="1" applyAlignment="1"/>
    <xf numFmtId="0" fontId="11" fillId="0" borderId="44" xfId="2" applyFont="1" applyBorder="1" applyAlignment="1">
      <alignment horizontal="left"/>
    </xf>
    <xf numFmtId="0" fontId="4" fillId="3" borderId="18" xfId="2" applyFont="1" applyFill="1" applyBorder="1" applyAlignment="1">
      <alignment horizontal="center" vertical="center" wrapText="1"/>
    </xf>
    <xf numFmtId="0" fontId="4" fillId="0" borderId="10" xfId="2" applyFont="1" applyBorder="1" applyAlignment="1">
      <alignment horizontal="left"/>
    </xf>
    <xf numFmtId="165" fontId="7" fillId="0" borderId="13" xfId="2" applyNumberFormat="1" applyFont="1" applyBorder="1" applyAlignment="1">
      <alignment horizontal="right" vertical="center"/>
    </xf>
    <xf numFmtId="0" fontId="6" fillId="0" borderId="21" xfId="2" applyFont="1" applyBorder="1" applyAlignment="1">
      <alignment horizontal="center" vertical="center" wrapText="1"/>
    </xf>
    <xf numFmtId="0" fontId="6" fillId="0" borderId="21" xfId="2" applyFont="1" applyBorder="1" applyAlignment="1"/>
    <xf numFmtId="0" fontId="6" fillId="2" borderId="0" xfId="0" applyFont="1" applyFill="1" applyAlignment="1">
      <alignment horizontal="center" vertical="center"/>
    </xf>
    <xf numFmtId="0" fontId="42" fillId="12" borderId="7" xfId="0" applyFont="1" applyFill="1" applyBorder="1" applyAlignment="1">
      <alignment vertical="center"/>
    </xf>
    <xf numFmtId="0" fontId="6" fillId="2" borderId="0" xfId="0" applyFont="1" applyFill="1" applyAlignment="1">
      <alignment horizontal="center" vertical="center"/>
    </xf>
    <xf numFmtId="0" fontId="6" fillId="2" borderId="0" xfId="0" applyFont="1" applyFill="1" applyAlignment="1">
      <alignment horizontal="center" vertical="center"/>
    </xf>
    <xf numFmtId="0" fontId="6" fillId="2" borderId="0" xfId="0" applyFont="1" applyFill="1" applyAlignment="1">
      <alignment horizontal="center" vertical="center"/>
    </xf>
    <xf numFmtId="0" fontId="43" fillId="12" borderId="47" xfId="0" applyFont="1" applyFill="1" applyBorder="1" applyAlignment="1">
      <alignment vertical="center"/>
    </xf>
    <xf numFmtId="0" fontId="38" fillId="0" borderId="13" xfId="2" applyFont="1" applyBorder="1" applyAlignment="1">
      <alignment horizontal="left"/>
    </xf>
    <xf numFmtId="0" fontId="44" fillId="0" borderId="13" xfId="2" applyFont="1" applyBorder="1" applyAlignment="1">
      <alignment horizontal="left"/>
    </xf>
    <xf numFmtId="0" fontId="0" fillId="0" borderId="0" xfId="0" applyFill="1" applyAlignment="1">
      <alignment vertical="center"/>
    </xf>
    <xf numFmtId="0" fontId="0" fillId="0" borderId="0" xfId="0" applyFill="1"/>
    <xf numFmtId="0" fontId="4" fillId="0" borderId="65" xfId="2" applyFont="1" applyBorder="1" applyAlignment="1">
      <alignment horizontal="center" vertical="center" wrapText="1"/>
    </xf>
    <xf numFmtId="0" fontId="6" fillId="0" borderId="65" xfId="2" applyFont="1" applyBorder="1" applyAlignment="1">
      <alignment horizontal="left"/>
    </xf>
    <xf numFmtId="165" fontId="6" fillId="0" borderId="65" xfId="1" applyNumberFormat="1" applyFont="1" applyFill="1" applyBorder="1" applyAlignment="1">
      <alignment horizontal="left"/>
    </xf>
    <xf numFmtId="0" fontId="20" fillId="0" borderId="65" xfId="2" applyFont="1" applyBorder="1" applyAlignment="1">
      <alignment horizontal="left"/>
    </xf>
    <xf numFmtId="165" fontId="45" fillId="0" borderId="13" xfId="2" applyNumberFormat="1" applyFont="1" applyBorder="1" applyAlignment="1">
      <alignment horizontal="right" vertical="center"/>
    </xf>
    <xf numFmtId="0" fontId="46" fillId="0" borderId="7" xfId="2" applyFont="1" applyBorder="1" applyAlignment="1">
      <alignment horizontal="left"/>
    </xf>
    <xf numFmtId="0" fontId="46" fillId="0" borderId="13" xfId="2" applyFont="1" applyBorder="1" applyAlignment="1">
      <alignment horizontal="left"/>
    </xf>
    <xf numFmtId="0" fontId="6" fillId="2" borderId="0" xfId="0" applyFont="1" applyFill="1" applyAlignment="1">
      <alignment horizontal="center" vertical="center"/>
    </xf>
    <xf numFmtId="0" fontId="6" fillId="2" borderId="0" xfId="0" applyFont="1" applyFill="1" applyAlignment="1">
      <alignment horizontal="center" vertical="center"/>
    </xf>
    <xf numFmtId="165" fontId="6" fillId="0" borderId="66" xfId="0" applyNumberFormat="1" applyFont="1" applyFill="1" applyBorder="1" applyAlignment="1">
      <alignment vertical="center" wrapText="1"/>
    </xf>
    <xf numFmtId="165" fontId="6" fillId="0" borderId="0" xfId="0" applyNumberFormat="1" applyFont="1" applyFill="1" applyBorder="1" applyAlignment="1">
      <alignment vertical="center" wrapText="1"/>
    </xf>
    <xf numFmtId="165" fontId="6" fillId="13" borderId="66" xfId="0" applyNumberFormat="1" applyFont="1" applyFill="1" applyBorder="1" applyAlignment="1">
      <alignment vertical="center" wrapText="1"/>
    </xf>
    <xf numFmtId="165" fontId="6" fillId="13" borderId="0" xfId="0" applyNumberFormat="1" applyFont="1" applyFill="1" applyBorder="1" applyAlignment="1">
      <alignment vertical="center" wrapText="1"/>
    </xf>
    <xf numFmtId="165" fontId="9" fillId="0" borderId="67" xfId="1" applyNumberFormat="1" applyFont="1" applyFill="1" applyBorder="1" applyAlignment="1">
      <alignment horizontal="right" vertical="center"/>
    </xf>
    <xf numFmtId="40" fontId="0" fillId="0" borderId="0" xfId="0" applyNumberFormat="1"/>
    <xf numFmtId="165" fontId="45" fillId="0" borderId="13" xfId="1" applyNumberFormat="1" applyFont="1" applyFill="1" applyBorder="1" applyAlignment="1">
      <alignment horizontal="right"/>
    </xf>
    <xf numFmtId="0" fontId="6" fillId="2" borderId="0" xfId="0" applyFont="1" applyFill="1" applyAlignment="1">
      <alignment horizontal="center" vertical="center"/>
    </xf>
    <xf numFmtId="0" fontId="6" fillId="2" borderId="0" xfId="0" applyFont="1" applyFill="1" applyAlignment="1">
      <alignment horizontal="center" vertical="center"/>
    </xf>
    <xf numFmtId="0" fontId="4" fillId="0" borderId="13" xfId="2" applyFont="1" applyBorder="1" applyAlignment="1">
      <alignment horizontal="center" vertical="center" wrapText="1"/>
    </xf>
    <xf numFmtId="165" fontId="17" fillId="0" borderId="66" xfId="0" applyNumberFormat="1" applyFont="1" applyFill="1" applyBorder="1" applyAlignment="1">
      <alignment vertical="center" wrapText="1"/>
    </xf>
    <xf numFmtId="0" fontId="42" fillId="12" borderId="65" xfId="0" applyFont="1" applyFill="1" applyBorder="1" applyAlignment="1">
      <alignment vertical="center"/>
    </xf>
    <xf numFmtId="165" fontId="45" fillId="0" borderId="0" xfId="0" applyNumberFormat="1" applyFont="1" applyAlignment="1">
      <alignment horizontal="left" vertical="center"/>
    </xf>
    <xf numFmtId="0" fontId="12" fillId="0" borderId="71" xfId="2" applyFont="1" applyFill="1" applyBorder="1" applyAlignment="1">
      <alignment horizontal="left"/>
    </xf>
    <xf numFmtId="0" fontId="8" fillId="0" borderId="71" xfId="2" applyFont="1" applyFill="1" applyBorder="1" applyAlignment="1">
      <alignment horizontal="center"/>
    </xf>
    <xf numFmtId="165" fontId="4" fillId="0" borderId="71" xfId="1" applyNumberFormat="1" applyFont="1" applyFill="1" applyBorder="1" applyAlignment="1">
      <alignment horizontal="right"/>
    </xf>
    <xf numFmtId="40" fontId="7" fillId="0" borderId="72" xfId="2" applyNumberFormat="1" applyFont="1" applyFill="1" applyBorder="1" applyAlignment="1">
      <alignment horizontal="right" vertical="center"/>
    </xf>
    <xf numFmtId="0" fontId="4" fillId="0" borderId="13" xfId="2" applyFont="1" applyBorder="1" applyAlignment="1">
      <alignment horizontal="center" vertical="center" wrapText="1"/>
    </xf>
    <xf numFmtId="0" fontId="43" fillId="12" borderId="69" xfId="0" applyFont="1" applyFill="1" applyBorder="1" applyAlignment="1">
      <alignment vertical="center"/>
    </xf>
    <xf numFmtId="0" fontId="43" fillId="12" borderId="73" xfId="0" applyFont="1" applyFill="1" applyBorder="1" applyAlignment="1">
      <alignment vertical="center"/>
    </xf>
    <xf numFmtId="0" fontId="4" fillId="0" borderId="0" xfId="0" applyFont="1" applyFill="1" applyAlignment="1">
      <alignment vertical="center"/>
    </xf>
    <xf numFmtId="0" fontId="6" fillId="0" borderId="0" xfId="0" applyFont="1" applyFill="1" applyAlignment="1">
      <alignment vertical="center"/>
    </xf>
    <xf numFmtId="0" fontId="6" fillId="0" borderId="0" xfId="0" applyFont="1" applyFill="1" applyAlignment="1">
      <alignment horizontal="right" vertical="center"/>
    </xf>
    <xf numFmtId="0" fontId="6" fillId="0" borderId="7" xfId="0" applyFont="1" applyFill="1" applyBorder="1" applyAlignment="1">
      <alignment horizontal="center" vertical="center"/>
    </xf>
    <xf numFmtId="0" fontId="6" fillId="0" borderId="7" xfId="0" applyFont="1" applyFill="1" applyBorder="1" applyAlignment="1">
      <alignment vertical="center"/>
    </xf>
    <xf numFmtId="39" fontId="6" fillId="0" borderId="7" xfId="0" applyNumberFormat="1" applyFont="1" applyFill="1" applyBorder="1" applyAlignment="1">
      <alignment horizontal="right" vertical="center"/>
    </xf>
    <xf numFmtId="171" fontId="6" fillId="0" borderId="7" xfId="0" applyNumberFormat="1" applyFont="1" applyFill="1" applyBorder="1" applyAlignment="1">
      <alignment horizontal="right" vertical="center"/>
    </xf>
    <xf numFmtId="0" fontId="0" fillId="0" borderId="0" xfId="0" applyAlignment="1">
      <alignment horizontal="center"/>
    </xf>
    <xf numFmtId="14" fontId="6" fillId="0" borderId="0" xfId="2" applyNumberFormat="1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40" fontId="9" fillId="0" borderId="0" xfId="0" applyNumberFormat="1" applyFont="1" applyBorder="1" applyAlignment="1">
      <alignment horizontal="right" vertical="center"/>
    </xf>
    <xf numFmtId="0" fontId="6" fillId="0" borderId="0" xfId="0" applyFont="1" applyBorder="1" applyAlignment="1">
      <alignment horizontal="left"/>
    </xf>
    <xf numFmtId="14" fontId="6" fillId="0" borderId="0" xfId="2" applyNumberFormat="1" applyFont="1" applyBorder="1" applyAlignment="1">
      <alignment horizontal="left" wrapText="1"/>
    </xf>
    <xf numFmtId="40" fontId="4" fillId="0" borderId="0" xfId="0" applyNumberFormat="1" applyFont="1" applyBorder="1" applyAlignment="1">
      <alignment horizontal="center" vertical="center"/>
    </xf>
    <xf numFmtId="0" fontId="6" fillId="0" borderId="0" xfId="0" applyFont="1" applyBorder="1"/>
    <xf numFmtId="40" fontId="6" fillId="0" borderId="0" xfId="0" applyNumberFormat="1" applyFont="1" applyBorder="1" applyAlignment="1">
      <alignment vertical="center"/>
    </xf>
    <xf numFmtId="0" fontId="6" fillId="0" borderId="0" xfId="2" applyFont="1" applyBorder="1" applyAlignment="1">
      <alignment horizontal="left"/>
    </xf>
    <xf numFmtId="40" fontId="9" fillId="0" borderId="0" xfId="2" applyNumberFormat="1" applyFont="1" applyBorder="1" applyAlignment="1">
      <alignment horizontal="right" vertical="center"/>
    </xf>
    <xf numFmtId="0" fontId="16" fillId="0" borderId="0" xfId="0" applyFont="1" applyBorder="1" applyAlignment="1">
      <alignment vertical="center"/>
    </xf>
    <xf numFmtId="0" fontId="0" fillId="0" borderId="0" xfId="0" applyBorder="1"/>
    <xf numFmtId="0" fontId="6" fillId="2" borderId="48" xfId="2" applyFont="1" applyFill="1" applyBorder="1" applyAlignment="1">
      <alignment horizontal="center"/>
    </xf>
    <xf numFmtId="0" fontId="6" fillId="0" borderId="0" xfId="0" applyFont="1" applyFill="1" applyBorder="1" applyAlignment="1">
      <alignment vertical="center"/>
    </xf>
    <xf numFmtId="0" fontId="48" fillId="0" borderId="0" xfId="0" applyFont="1" applyFill="1" applyAlignment="1">
      <alignment horizontal="center"/>
    </xf>
    <xf numFmtId="0" fontId="4" fillId="0" borderId="52" xfId="2" applyFont="1" applyFill="1" applyBorder="1" applyAlignment="1">
      <alignment horizontal="center"/>
    </xf>
    <xf numFmtId="40" fontId="4" fillId="0" borderId="52" xfId="2" applyNumberFormat="1" applyFont="1" applyFill="1" applyBorder="1" applyAlignment="1">
      <alignment horizontal="center"/>
    </xf>
    <xf numFmtId="171" fontId="4" fillId="0" borderId="53" xfId="1" applyNumberFormat="1" applyFont="1" applyFill="1" applyBorder="1" applyAlignment="1">
      <alignment horizontal="center"/>
    </xf>
    <xf numFmtId="0" fontId="0" fillId="18" borderId="48" xfId="0" applyFill="1" applyBorder="1"/>
    <xf numFmtId="40" fontId="6" fillId="18" borderId="48" xfId="0" applyNumberFormat="1" applyFont="1" applyFill="1" applyBorder="1" applyAlignment="1">
      <alignment vertical="center"/>
    </xf>
    <xf numFmtId="40" fontId="49" fillId="0" borderId="0" xfId="0" applyNumberFormat="1" applyFont="1" applyBorder="1" applyAlignment="1">
      <alignment vertical="center"/>
    </xf>
    <xf numFmtId="0" fontId="6" fillId="12" borderId="0" xfId="0" applyFont="1" applyFill="1" applyAlignment="1">
      <alignment horizontal="right" vertical="center" wrapText="1"/>
    </xf>
    <xf numFmtId="0" fontId="4" fillId="0" borderId="2" xfId="2" applyFont="1" applyBorder="1" applyAlignment="1">
      <alignment horizontal="center" vertical="center" textRotation="255" wrapText="1"/>
    </xf>
    <xf numFmtId="0" fontId="4" fillId="0" borderId="19" xfId="2" applyFont="1" applyBorder="1" applyAlignment="1">
      <alignment horizontal="center" vertical="center" textRotation="255" wrapText="1"/>
    </xf>
    <xf numFmtId="0" fontId="4" fillId="0" borderId="20" xfId="2" applyFont="1" applyBorder="1" applyAlignment="1">
      <alignment horizontal="center" vertical="center" textRotation="255" wrapText="1"/>
    </xf>
    <xf numFmtId="166" fontId="4" fillId="0" borderId="8" xfId="1" applyNumberFormat="1" applyFont="1" applyFill="1" applyBorder="1" applyAlignment="1">
      <alignment horizontal="center"/>
    </xf>
    <xf numFmtId="0" fontId="12" fillId="0" borderId="7" xfId="2" applyFont="1" applyBorder="1" applyAlignment="1">
      <alignment horizontal="left"/>
    </xf>
    <xf numFmtId="0" fontId="8" fillId="0" borderId="7" xfId="2" applyFont="1" applyBorder="1" applyAlignment="1">
      <alignment horizontal="left"/>
    </xf>
    <xf numFmtId="0" fontId="8" fillId="0" borderId="7" xfId="2" applyFont="1" applyBorder="1" applyAlignment="1">
      <alignment horizontal="center" vertical="center"/>
    </xf>
    <xf numFmtId="0" fontId="8" fillId="0" borderId="59" xfId="2" applyFont="1" applyBorder="1" applyAlignment="1">
      <alignment horizontal="center" vertical="center" textRotation="255" wrapText="1"/>
    </xf>
    <xf numFmtId="0" fontId="8" fillId="0" borderId="10" xfId="2" applyFont="1" applyBorder="1" applyAlignment="1">
      <alignment horizontal="center" vertical="center" textRotation="255" wrapText="1"/>
    </xf>
    <xf numFmtId="0" fontId="8" fillId="0" borderId="35" xfId="2" applyFont="1" applyBorder="1" applyAlignment="1">
      <alignment horizontal="center" vertical="center" textRotation="255" wrapText="1"/>
    </xf>
    <xf numFmtId="165" fontId="4" fillId="0" borderId="8" xfId="1" applyNumberFormat="1" applyFont="1" applyFill="1" applyBorder="1" applyAlignment="1">
      <alignment horizontal="center"/>
    </xf>
    <xf numFmtId="165" fontId="4" fillId="0" borderId="11" xfId="1" applyNumberFormat="1" applyFont="1" applyFill="1" applyBorder="1" applyAlignment="1">
      <alignment horizontal="center"/>
    </xf>
    <xf numFmtId="0" fontId="12" fillId="3" borderId="16" xfId="2" applyFont="1" applyFill="1" applyBorder="1" applyAlignment="1">
      <alignment horizontal="left"/>
    </xf>
    <xf numFmtId="0" fontId="8" fillId="3" borderId="17" xfId="2" applyFont="1" applyFill="1" applyBorder="1" applyAlignment="1">
      <alignment horizontal="left"/>
    </xf>
    <xf numFmtId="0" fontId="8" fillId="3" borderId="18" xfId="2" applyFont="1" applyFill="1" applyBorder="1" applyAlignment="1">
      <alignment horizontal="center" vertical="center"/>
    </xf>
    <xf numFmtId="0" fontId="3" fillId="0" borderId="0" xfId="2" applyFont="1" applyAlignment="1">
      <alignment horizontal="center" vertical="center"/>
    </xf>
    <xf numFmtId="0" fontId="4" fillId="0" borderId="0" xfId="2" applyFont="1" applyAlignment="1">
      <alignment horizontal="center" vertical="center"/>
    </xf>
    <xf numFmtId="0" fontId="5" fillId="0" borderId="0" xfId="2" applyFont="1" applyAlignment="1">
      <alignment horizontal="left" vertical="center"/>
    </xf>
    <xf numFmtId="0" fontId="3" fillId="0" borderId="0" xfId="2" applyFont="1" applyAlignment="1">
      <alignment horizontal="left" vertical="center"/>
    </xf>
    <xf numFmtId="14" fontId="4" fillId="0" borderId="2" xfId="2" applyNumberFormat="1" applyFont="1" applyBorder="1" applyAlignment="1">
      <alignment horizontal="left"/>
    </xf>
    <xf numFmtId="14" fontId="4" fillId="0" borderId="3" xfId="2" applyNumberFormat="1" applyFont="1" applyBorder="1" applyAlignment="1">
      <alignment horizontal="left"/>
    </xf>
    <xf numFmtId="14" fontId="6" fillId="0" borderId="3" xfId="2" applyNumberFormat="1" applyFont="1" applyBorder="1" applyAlignment="1">
      <alignment horizontal="left"/>
    </xf>
    <xf numFmtId="0" fontId="4" fillId="0" borderId="4" xfId="2" applyFont="1" applyBorder="1" applyAlignment="1">
      <alignment horizontal="center"/>
    </xf>
    <xf numFmtId="0" fontId="4" fillId="0" borderId="25" xfId="2" applyFont="1" applyBorder="1" applyAlignment="1">
      <alignment horizontal="center"/>
    </xf>
    <xf numFmtId="0" fontId="4" fillId="0" borderId="12" xfId="2" applyFont="1" applyBorder="1" applyAlignment="1">
      <alignment horizontal="center" vertical="center" textRotation="255" wrapText="1"/>
    </xf>
    <xf numFmtId="165" fontId="4" fillId="0" borderId="15" xfId="1" applyNumberFormat="1" applyFont="1" applyFill="1" applyBorder="1" applyAlignment="1">
      <alignment horizontal="center"/>
    </xf>
    <xf numFmtId="0" fontId="10" fillId="3" borderId="16" xfId="2" applyFont="1" applyFill="1" applyBorder="1" applyAlignment="1">
      <alignment horizontal="left"/>
    </xf>
    <xf numFmtId="0" fontId="11" fillId="3" borderId="17" xfId="2" applyFont="1" applyFill="1" applyBorder="1" applyAlignment="1">
      <alignment horizontal="left"/>
    </xf>
    <xf numFmtId="0" fontId="11" fillId="3" borderId="18" xfId="2" applyFont="1" applyFill="1" applyBorder="1" applyAlignment="1">
      <alignment horizontal="center"/>
    </xf>
    <xf numFmtId="166" fontId="4" fillId="0" borderId="4" xfId="1" applyNumberFormat="1" applyFont="1" applyFill="1" applyBorder="1" applyAlignment="1">
      <alignment horizontal="center"/>
    </xf>
    <xf numFmtId="0" fontId="8" fillId="0" borderId="2" xfId="2" applyFont="1" applyBorder="1" applyAlignment="1">
      <alignment horizontal="center" vertical="center" textRotation="255" wrapText="1"/>
    </xf>
    <xf numFmtId="0" fontId="8" fillId="0" borderId="19" xfId="2" applyFont="1" applyBorder="1" applyAlignment="1">
      <alignment horizontal="center" vertical="center" textRotation="255" wrapText="1"/>
    </xf>
    <xf numFmtId="0" fontId="8" fillId="0" borderId="20" xfId="2" applyFont="1" applyBorder="1" applyAlignment="1">
      <alignment horizontal="center" vertical="center" textRotation="255" wrapText="1"/>
    </xf>
    <xf numFmtId="165" fontId="4" fillId="0" borderId="4" xfId="1" applyNumberFormat="1" applyFont="1" applyFill="1" applyBorder="1" applyAlignment="1">
      <alignment horizontal="center"/>
    </xf>
    <xf numFmtId="165" fontId="4" fillId="0" borderId="25" xfId="1" applyNumberFormat="1" applyFont="1" applyFill="1" applyBorder="1" applyAlignment="1">
      <alignment horizontal="center"/>
    </xf>
    <xf numFmtId="0" fontId="12" fillId="3" borderId="22" xfId="2" applyFont="1" applyFill="1" applyBorder="1" applyAlignment="1">
      <alignment horizontal="left"/>
    </xf>
    <xf numFmtId="0" fontId="12" fillId="3" borderId="23" xfId="2" applyFont="1" applyFill="1" applyBorder="1" applyAlignment="1">
      <alignment horizontal="left"/>
    </xf>
    <xf numFmtId="0" fontId="12" fillId="3" borderId="24" xfId="2" applyFont="1" applyFill="1" applyBorder="1" applyAlignment="1">
      <alignment horizontal="left"/>
    </xf>
    <xf numFmtId="0" fontId="11" fillId="5" borderId="29" xfId="2" applyFont="1" applyFill="1" applyBorder="1" applyAlignment="1">
      <alignment horizontal="center"/>
    </xf>
    <xf numFmtId="0" fontId="4" fillId="5" borderId="30" xfId="2" applyFont="1" applyFill="1" applyBorder="1" applyAlignment="1">
      <alignment horizontal="center"/>
    </xf>
    <xf numFmtId="0" fontId="10" fillId="5" borderId="30" xfId="2" applyFont="1" applyFill="1" applyBorder="1" applyAlignment="1">
      <alignment horizontal="left"/>
    </xf>
    <xf numFmtId="0" fontId="11" fillId="5" borderId="31" xfId="2" applyFont="1" applyFill="1" applyBorder="1" applyAlignment="1">
      <alignment horizontal="left"/>
    </xf>
    <xf numFmtId="0" fontId="11" fillId="5" borderId="32" xfId="2" applyFont="1" applyFill="1" applyBorder="1" applyAlignment="1">
      <alignment horizontal="center"/>
    </xf>
    <xf numFmtId="0" fontId="4" fillId="0" borderId="11" xfId="2" applyFont="1" applyBorder="1" applyAlignment="1">
      <alignment horizontal="center"/>
    </xf>
    <xf numFmtId="0" fontId="10" fillId="3" borderId="21" xfId="2" applyFont="1" applyFill="1" applyBorder="1" applyAlignment="1">
      <alignment horizontal="left"/>
    </xf>
    <xf numFmtId="0" fontId="11" fillId="3" borderId="21" xfId="2" applyFont="1" applyFill="1" applyBorder="1" applyAlignment="1">
      <alignment horizontal="left"/>
    </xf>
    <xf numFmtId="0" fontId="11" fillId="3" borderId="21" xfId="2" applyFont="1" applyFill="1" applyBorder="1" applyAlignment="1">
      <alignment horizontal="center"/>
    </xf>
    <xf numFmtId="0" fontId="11" fillId="6" borderId="34" xfId="2" applyFont="1" applyFill="1" applyBorder="1" applyAlignment="1">
      <alignment horizontal="center"/>
    </xf>
    <xf numFmtId="0" fontId="4" fillId="6" borderId="35" xfId="2" applyFont="1" applyFill="1" applyBorder="1" applyAlignment="1">
      <alignment horizontal="center"/>
    </xf>
    <xf numFmtId="0" fontId="10" fillId="6" borderId="35" xfId="2" applyFont="1" applyFill="1" applyBorder="1" applyAlignment="1">
      <alignment horizontal="left"/>
    </xf>
    <xf numFmtId="0" fontId="11" fillId="6" borderId="36" xfId="2" applyFont="1" applyFill="1" applyBorder="1" applyAlignment="1">
      <alignment horizontal="left"/>
    </xf>
    <xf numFmtId="0" fontId="11" fillId="6" borderId="37" xfId="2" applyFont="1" applyFill="1" applyBorder="1" applyAlignment="1">
      <alignment horizontal="center"/>
    </xf>
    <xf numFmtId="0" fontId="4" fillId="0" borderId="5" xfId="2" applyFont="1" applyBorder="1" applyAlignment="1">
      <alignment horizontal="center" vertical="center" textRotation="255" wrapText="1"/>
    </xf>
    <xf numFmtId="0" fontId="4" fillId="0" borderId="9" xfId="2" applyFont="1" applyBorder="1" applyAlignment="1">
      <alignment horizontal="center" vertical="center" textRotation="255" wrapText="1"/>
    </xf>
    <xf numFmtId="0" fontId="4" fillId="7" borderId="20" xfId="2" applyFont="1" applyFill="1" applyBorder="1" applyAlignment="1">
      <alignment horizontal="center" vertical="center" textRotation="255" wrapText="1"/>
    </xf>
    <xf numFmtId="165" fontId="4" fillId="0" borderId="38" xfId="1" applyNumberFormat="1" applyFont="1" applyFill="1" applyBorder="1" applyAlignment="1">
      <alignment horizontal="center"/>
    </xf>
    <xf numFmtId="165" fontId="4" fillId="7" borderId="25" xfId="1" applyNumberFormat="1" applyFont="1" applyFill="1" applyBorder="1" applyAlignment="1">
      <alignment horizontal="center"/>
    </xf>
    <xf numFmtId="165" fontId="9" fillId="0" borderId="7" xfId="1" applyNumberFormat="1" applyFont="1" applyFill="1" applyBorder="1" applyAlignment="1">
      <alignment horizontal="center" vertical="center"/>
    </xf>
    <xf numFmtId="165" fontId="9" fillId="0" borderId="6" xfId="1" applyNumberFormat="1" applyFont="1" applyFill="1" applyBorder="1" applyAlignment="1" applyProtection="1">
      <alignment horizontal="center" vertical="center"/>
    </xf>
    <xf numFmtId="0" fontId="12" fillId="7" borderId="21" xfId="2" applyFont="1" applyFill="1" applyBorder="1" applyAlignment="1">
      <alignment horizontal="left"/>
    </xf>
    <xf numFmtId="0" fontId="8" fillId="7" borderId="21" xfId="2" applyFont="1" applyFill="1" applyBorder="1" applyAlignment="1">
      <alignment horizontal="left"/>
    </xf>
    <xf numFmtId="0" fontId="8" fillId="7" borderId="21" xfId="2" applyFont="1" applyFill="1" applyBorder="1" applyAlignment="1">
      <alignment horizontal="center"/>
    </xf>
    <xf numFmtId="0" fontId="11" fillId="7" borderId="21" xfId="2" applyFont="1" applyFill="1" applyBorder="1" applyAlignment="1">
      <alignment horizontal="left"/>
    </xf>
    <xf numFmtId="0" fontId="11" fillId="7" borderId="21" xfId="2" applyFont="1" applyFill="1" applyBorder="1" applyAlignment="1">
      <alignment horizontal="center"/>
    </xf>
    <xf numFmtId="0" fontId="8" fillId="0" borderId="12" xfId="2" applyFont="1" applyBorder="1" applyAlignment="1">
      <alignment horizontal="center" vertical="center" textRotation="255" wrapText="1"/>
    </xf>
    <xf numFmtId="0" fontId="8" fillId="7" borderId="21" xfId="2" applyFont="1" applyFill="1" applyBorder="1" applyAlignment="1">
      <alignment horizontal="center" vertical="center"/>
    </xf>
    <xf numFmtId="0" fontId="4" fillId="0" borderId="40" xfId="2" applyFont="1" applyBorder="1" applyAlignment="1">
      <alignment horizontal="center" vertical="center" textRotation="255" wrapText="1"/>
    </xf>
    <xf numFmtId="166" fontId="4" fillId="0" borderId="38" xfId="1" applyNumberFormat="1" applyFont="1" applyFill="1" applyBorder="1" applyAlignment="1">
      <alignment horizontal="center"/>
    </xf>
    <xf numFmtId="165" fontId="4" fillId="0" borderId="4" xfId="1" applyNumberFormat="1" applyFont="1" applyFill="1" applyBorder="1" applyAlignment="1">
      <alignment horizontal="right"/>
    </xf>
    <xf numFmtId="165" fontId="4" fillId="0" borderId="38" xfId="1" applyNumberFormat="1" applyFont="1" applyFill="1" applyBorder="1" applyAlignment="1">
      <alignment horizontal="right"/>
    </xf>
    <xf numFmtId="165" fontId="4" fillId="0" borderId="8" xfId="1" applyNumberFormat="1" applyFont="1" applyFill="1" applyBorder="1" applyAlignment="1">
      <alignment horizontal="right"/>
    </xf>
    <xf numFmtId="165" fontId="4" fillId="7" borderId="25" xfId="1" applyNumberFormat="1" applyFont="1" applyFill="1" applyBorder="1" applyAlignment="1">
      <alignment horizontal="right"/>
    </xf>
    <xf numFmtId="0" fontId="8" fillId="7" borderId="20" xfId="2" applyFont="1" applyFill="1" applyBorder="1" applyAlignment="1">
      <alignment horizontal="center" vertical="center" textRotation="255" wrapText="1"/>
    </xf>
    <xf numFmtId="0" fontId="11" fillId="5" borderId="34" xfId="2" applyFont="1" applyFill="1" applyBorder="1" applyAlignment="1">
      <alignment horizontal="center"/>
    </xf>
    <xf numFmtId="0" fontId="4" fillId="5" borderId="35" xfId="2" applyFont="1" applyFill="1" applyBorder="1" applyAlignment="1">
      <alignment horizontal="center"/>
    </xf>
    <xf numFmtId="0" fontId="10" fillId="5" borderId="35" xfId="2" applyFont="1" applyFill="1" applyBorder="1" applyAlignment="1">
      <alignment horizontal="left"/>
    </xf>
    <xf numFmtId="0" fontId="11" fillId="5" borderId="36" xfId="2" applyFont="1" applyFill="1" applyBorder="1" applyAlignment="1">
      <alignment horizontal="left"/>
    </xf>
    <xf numFmtId="0" fontId="11" fillId="5" borderId="37" xfId="2" applyFont="1" applyFill="1" applyBorder="1" applyAlignment="1">
      <alignment horizontal="center"/>
    </xf>
    <xf numFmtId="0" fontId="6" fillId="0" borderId="9" xfId="2" applyFont="1" applyBorder="1" applyAlignment="1">
      <alignment horizontal="center" vertical="center" textRotation="255" wrapText="1"/>
    </xf>
    <xf numFmtId="165" fontId="6" fillId="0" borderId="11" xfId="1" applyNumberFormat="1" applyFont="1" applyFill="1" applyBorder="1" applyAlignment="1">
      <alignment horizontal="center"/>
    </xf>
    <xf numFmtId="0" fontId="12" fillId="3" borderId="21" xfId="2" applyFont="1" applyFill="1" applyBorder="1" applyAlignment="1">
      <alignment horizontal="left"/>
    </xf>
    <xf numFmtId="0" fontId="8" fillId="3" borderId="21" xfId="2" applyFont="1" applyFill="1" applyBorder="1" applyAlignment="1">
      <alignment horizontal="left"/>
    </xf>
    <xf numFmtId="0" fontId="8" fillId="3" borderId="21" xfId="2" applyFont="1" applyFill="1" applyBorder="1" applyAlignment="1">
      <alignment horizontal="center" vertical="center"/>
    </xf>
    <xf numFmtId="0" fontId="10" fillId="5" borderId="35" xfId="2" applyFont="1" applyFill="1" applyBorder="1" applyAlignment="1">
      <alignment horizontal="center"/>
    </xf>
    <xf numFmtId="0" fontId="11" fillId="5" borderId="36" xfId="2" applyFont="1" applyFill="1" applyBorder="1" applyAlignment="1">
      <alignment horizontal="right"/>
    </xf>
    <xf numFmtId="0" fontId="11" fillId="5" borderId="37" xfId="2" applyFont="1" applyFill="1" applyBorder="1" applyAlignment="1">
      <alignment horizontal="right"/>
    </xf>
    <xf numFmtId="165" fontId="18" fillId="0" borderId="7" xfId="1" applyNumberFormat="1" applyFont="1" applyFill="1" applyBorder="1" applyAlignment="1">
      <alignment horizontal="center" vertical="center"/>
    </xf>
    <xf numFmtId="0" fontId="6" fillId="2" borderId="0" xfId="0" applyFont="1" applyFill="1" applyAlignment="1">
      <alignment horizontal="center" vertical="center"/>
    </xf>
    <xf numFmtId="0" fontId="8" fillId="0" borderId="20" xfId="2" applyFont="1" applyBorder="1" applyAlignment="1">
      <alignment horizontal="right" textRotation="255" wrapText="1"/>
    </xf>
    <xf numFmtId="165" fontId="4" fillId="0" borderId="25" xfId="1" applyNumberFormat="1" applyFont="1" applyFill="1" applyBorder="1" applyAlignment="1">
      <alignment horizontal="right"/>
    </xf>
    <xf numFmtId="165" fontId="6" fillId="0" borderId="7" xfId="1" applyNumberFormat="1" applyFont="1" applyFill="1" applyBorder="1" applyAlignment="1">
      <alignment horizontal="center" vertical="center"/>
    </xf>
    <xf numFmtId="0" fontId="11" fillId="6" borderId="26" xfId="2" applyFont="1" applyFill="1" applyBorder="1" applyAlignment="1">
      <alignment horizontal="left"/>
    </xf>
    <xf numFmtId="14" fontId="6" fillId="0" borderId="44" xfId="2" applyNumberFormat="1" applyFont="1" applyBorder="1" applyAlignment="1">
      <alignment horizontal="left"/>
    </xf>
    <xf numFmtId="0" fontId="4" fillId="0" borderId="45" xfId="2" applyFont="1" applyBorder="1" applyAlignment="1">
      <alignment horizontal="center" vertical="center" textRotation="255" wrapText="1"/>
    </xf>
    <xf numFmtId="0" fontId="4" fillId="0" borderId="7" xfId="2" applyFont="1" applyBorder="1" applyAlignment="1">
      <alignment horizontal="center" vertical="center" textRotation="255" wrapText="1"/>
    </xf>
    <xf numFmtId="0" fontId="4" fillId="0" borderId="34" xfId="2" applyFont="1" applyBorder="1" applyAlignment="1">
      <alignment horizontal="center" vertical="center" textRotation="255" wrapText="1"/>
    </xf>
    <xf numFmtId="0" fontId="8" fillId="3" borderId="21" xfId="2" applyFont="1" applyFill="1" applyBorder="1" applyAlignment="1">
      <alignment horizontal="center"/>
    </xf>
    <xf numFmtId="0" fontId="8" fillId="0" borderId="5" xfId="2" applyFont="1" applyBorder="1" applyAlignment="1">
      <alignment horizontal="center" vertical="center" textRotation="255" wrapText="1"/>
    </xf>
    <xf numFmtId="165" fontId="9" fillId="0" borderId="71" xfId="2" applyNumberFormat="1" applyFont="1" applyBorder="1" applyAlignment="1">
      <alignment horizontal="center" vertical="center"/>
    </xf>
    <xf numFmtId="165" fontId="9" fillId="0" borderId="13" xfId="2" applyNumberFormat="1" applyFont="1" applyBorder="1" applyAlignment="1">
      <alignment horizontal="center" vertical="center"/>
    </xf>
    <xf numFmtId="165" fontId="4" fillId="0" borderId="44" xfId="1" applyNumberFormat="1" applyFont="1" applyFill="1" applyBorder="1" applyAlignment="1">
      <alignment horizontal="center"/>
    </xf>
    <xf numFmtId="165" fontId="4" fillId="0" borderId="52" xfId="1" applyNumberFormat="1" applyFont="1" applyFill="1" applyBorder="1" applyAlignment="1">
      <alignment horizontal="center"/>
    </xf>
    <xf numFmtId="165" fontId="4" fillId="0" borderId="53" xfId="1" applyNumberFormat="1" applyFont="1" applyFill="1" applyBorder="1" applyAlignment="1">
      <alignment horizontal="center"/>
    </xf>
    <xf numFmtId="0" fontId="4" fillId="0" borderId="44" xfId="2" applyFont="1" applyBorder="1" applyAlignment="1">
      <alignment horizontal="center" vertical="center" wrapText="1"/>
    </xf>
    <xf numFmtId="0" fontId="4" fillId="0" borderId="52" xfId="2" applyFont="1" applyBorder="1" applyAlignment="1">
      <alignment horizontal="center" vertical="center" wrapText="1"/>
    </xf>
    <xf numFmtId="0" fontId="4" fillId="0" borderId="53" xfId="2" applyFont="1" applyBorder="1" applyAlignment="1">
      <alignment horizontal="center" vertical="center" wrapText="1"/>
    </xf>
    <xf numFmtId="0" fontId="12" fillId="15" borderId="21" xfId="2" applyFont="1" applyFill="1" applyBorder="1" applyAlignment="1">
      <alignment horizontal="left"/>
    </xf>
    <xf numFmtId="0" fontId="8" fillId="15" borderId="21" xfId="2" applyFont="1" applyFill="1" applyBorder="1" applyAlignment="1">
      <alignment horizontal="left"/>
    </xf>
    <xf numFmtId="0" fontId="8" fillId="15" borderId="21" xfId="2" applyFont="1" applyFill="1" applyBorder="1" applyAlignment="1">
      <alignment horizontal="center"/>
    </xf>
    <xf numFmtId="165" fontId="4" fillId="15" borderId="31" xfId="1" applyNumberFormat="1" applyFont="1" applyFill="1" applyBorder="1" applyAlignment="1">
      <alignment horizontal="center"/>
    </xf>
    <xf numFmtId="165" fontId="4" fillId="15" borderId="55" xfId="1" applyNumberFormat="1" applyFont="1" applyFill="1" applyBorder="1" applyAlignment="1">
      <alignment horizontal="center"/>
    </xf>
    <xf numFmtId="165" fontId="6" fillId="0" borderId="44" xfId="1" applyNumberFormat="1" applyFont="1" applyFill="1" applyBorder="1" applyAlignment="1">
      <alignment horizontal="center"/>
    </xf>
    <xf numFmtId="165" fontId="6" fillId="0" borderId="52" xfId="1" applyNumberFormat="1" applyFont="1" applyFill="1" applyBorder="1" applyAlignment="1">
      <alignment horizontal="center"/>
    </xf>
    <xf numFmtId="165" fontId="6" fillId="0" borderId="53" xfId="1" applyNumberFormat="1" applyFont="1" applyFill="1" applyBorder="1" applyAlignment="1">
      <alignment horizontal="center"/>
    </xf>
    <xf numFmtId="0" fontId="4" fillId="0" borderId="68" xfId="2" applyFont="1" applyBorder="1" applyAlignment="1">
      <alignment horizontal="center" vertical="center" wrapText="1"/>
    </xf>
    <xf numFmtId="0" fontId="4" fillId="0" borderId="69" xfId="2" applyFont="1" applyBorder="1" applyAlignment="1">
      <alignment horizontal="center" vertical="center" wrapText="1"/>
    </xf>
    <xf numFmtId="0" fontId="4" fillId="0" borderId="70" xfId="2" applyFont="1" applyBorder="1" applyAlignment="1">
      <alignment horizontal="center" vertical="center" wrapText="1"/>
    </xf>
    <xf numFmtId="0" fontId="32" fillId="0" borderId="48" xfId="0" applyFont="1" applyBorder="1" applyAlignment="1">
      <alignment horizontal="center" vertical="center"/>
    </xf>
    <xf numFmtId="0" fontId="32" fillId="0" borderId="49" xfId="0" applyFont="1" applyBorder="1" applyAlignment="1">
      <alignment horizontal="center" vertical="center"/>
    </xf>
    <xf numFmtId="14" fontId="4" fillId="12" borderId="27" xfId="2" applyNumberFormat="1" applyFont="1" applyFill="1" applyBorder="1" applyAlignment="1">
      <alignment horizontal="center"/>
    </xf>
    <xf numFmtId="14" fontId="4" fillId="12" borderId="50" xfId="2" applyNumberFormat="1" applyFont="1" applyFill="1" applyBorder="1" applyAlignment="1">
      <alignment horizontal="center"/>
    </xf>
    <xf numFmtId="0" fontId="4" fillId="12" borderId="27" xfId="2" applyFont="1" applyFill="1" applyBorder="1" applyAlignment="1">
      <alignment horizontal="right"/>
    </xf>
    <xf numFmtId="0" fontId="4" fillId="12" borderId="51" xfId="2" applyFont="1" applyFill="1" applyBorder="1" applyAlignment="1">
      <alignment horizontal="right"/>
    </xf>
    <xf numFmtId="0" fontId="6" fillId="0" borderId="44" xfId="2" applyFont="1" applyBorder="1" applyAlignment="1">
      <alignment horizontal="left" vertical="center" wrapText="1"/>
    </xf>
    <xf numFmtId="0" fontId="6" fillId="0" borderId="52" xfId="2" applyFont="1" applyBorder="1" applyAlignment="1">
      <alignment horizontal="left" vertical="center" wrapText="1"/>
    </xf>
    <xf numFmtId="0" fontId="6" fillId="0" borderId="53" xfId="2" applyFont="1" applyBorder="1" applyAlignment="1">
      <alignment horizontal="left" vertical="center" wrapText="1"/>
    </xf>
    <xf numFmtId="0" fontId="0" fillId="0" borderId="54" xfId="0" applyBorder="1" applyAlignment="1">
      <alignment horizontal="center" vertical="center"/>
    </xf>
    <xf numFmtId="0" fontId="0" fillId="0" borderId="55" xfId="0" applyBorder="1" applyAlignment="1">
      <alignment horizontal="center" vertical="center"/>
    </xf>
    <xf numFmtId="0" fontId="4" fillId="12" borderId="52" xfId="2" applyFont="1" applyFill="1" applyBorder="1" applyAlignment="1">
      <alignment horizontal="right"/>
    </xf>
    <xf numFmtId="0" fontId="4" fillId="12" borderId="53" xfId="2" applyFont="1" applyFill="1" applyBorder="1" applyAlignment="1">
      <alignment horizontal="right"/>
    </xf>
    <xf numFmtId="0" fontId="12" fillId="13" borderId="7" xfId="2" applyFont="1" applyFill="1" applyBorder="1" applyAlignment="1">
      <alignment horizontal="left"/>
    </xf>
    <xf numFmtId="0" fontId="8" fillId="13" borderId="7" xfId="2" applyFont="1" applyFill="1" applyBorder="1" applyAlignment="1">
      <alignment horizontal="left"/>
    </xf>
    <xf numFmtId="0" fontId="8" fillId="13" borderId="7" xfId="2" applyFont="1" applyFill="1" applyBorder="1" applyAlignment="1">
      <alignment horizontal="center"/>
    </xf>
    <xf numFmtId="0" fontId="4" fillId="0" borderId="16" xfId="2" applyFont="1" applyBorder="1" applyAlignment="1">
      <alignment horizontal="center" vertical="center" wrapText="1"/>
    </xf>
    <xf numFmtId="0" fontId="4" fillId="0" borderId="17" xfId="2" applyFont="1" applyBorder="1" applyAlignment="1">
      <alignment horizontal="center" vertical="center" wrapText="1"/>
    </xf>
    <xf numFmtId="0" fontId="4" fillId="0" borderId="58" xfId="2" applyFont="1" applyBorder="1" applyAlignment="1">
      <alignment horizontal="center" vertical="center" wrapText="1"/>
    </xf>
    <xf numFmtId="14" fontId="4" fillId="12" borderId="52" xfId="2" applyNumberFormat="1" applyFont="1" applyFill="1" applyBorder="1" applyAlignment="1">
      <alignment horizontal="center"/>
    </xf>
    <xf numFmtId="14" fontId="4" fillId="12" borderId="44" xfId="2" applyNumberFormat="1" applyFont="1" applyFill="1" applyBorder="1" applyAlignment="1">
      <alignment horizontal="center"/>
    </xf>
    <xf numFmtId="0" fontId="4" fillId="0" borderId="13" xfId="2" applyFont="1" applyBorder="1" applyAlignment="1">
      <alignment horizontal="center" vertical="center" wrapText="1"/>
    </xf>
    <xf numFmtId="0" fontId="4" fillId="0" borderId="38" xfId="2" applyFont="1" applyBorder="1" applyAlignment="1">
      <alignment horizontal="center" vertical="center" wrapText="1"/>
    </xf>
    <xf numFmtId="0" fontId="4" fillId="0" borderId="46" xfId="2" applyFont="1" applyBorder="1" applyAlignment="1">
      <alignment horizontal="left" vertical="center" wrapText="1"/>
    </xf>
    <xf numFmtId="0" fontId="4" fillId="0" borderId="47" xfId="2" applyFont="1" applyBorder="1" applyAlignment="1">
      <alignment horizontal="left" vertical="center" wrapText="1"/>
    </xf>
    <xf numFmtId="0" fontId="4" fillId="0" borderId="57" xfId="2" applyFont="1" applyBorder="1" applyAlignment="1">
      <alignment horizontal="left" vertical="center" wrapText="1"/>
    </xf>
    <xf numFmtId="0" fontId="4" fillId="0" borderId="56" xfId="2" applyFont="1" applyBorder="1" applyAlignment="1">
      <alignment horizontal="center" vertical="center" textRotation="255" wrapText="1"/>
    </xf>
    <xf numFmtId="0" fontId="4" fillId="0" borderId="50" xfId="2" applyFont="1" applyBorder="1" applyAlignment="1">
      <alignment horizontal="center" vertical="center" wrapText="1"/>
    </xf>
    <xf numFmtId="0" fontId="4" fillId="0" borderId="27" xfId="2" applyFont="1" applyBorder="1" applyAlignment="1">
      <alignment horizontal="center" vertical="center" wrapText="1"/>
    </xf>
    <xf numFmtId="0" fontId="4" fillId="0" borderId="51" xfId="2" applyFont="1" applyBorder="1" applyAlignment="1">
      <alignment horizontal="center" vertical="center" wrapText="1"/>
    </xf>
    <xf numFmtId="0" fontId="4" fillId="0" borderId="46" xfId="2" applyFont="1" applyBorder="1" applyAlignment="1">
      <alignment horizontal="center" vertical="center" wrapText="1"/>
    </xf>
    <xf numFmtId="0" fontId="4" fillId="0" borderId="47" xfId="2" applyFont="1" applyBorder="1" applyAlignment="1">
      <alignment horizontal="center" vertical="center" wrapText="1"/>
    </xf>
    <xf numFmtId="0" fontId="4" fillId="0" borderId="57" xfId="2" applyFont="1" applyBorder="1" applyAlignment="1">
      <alignment horizontal="center" vertical="center" wrapText="1"/>
    </xf>
    <xf numFmtId="0" fontId="6" fillId="0" borderId="44" xfId="2" applyFont="1" applyBorder="1" applyAlignment="1">
      <alignment horizontal="center" vertical="center" wrapText="1"/>
    </xf>
    <xf numFmtId="0" fontId="6" fillId="0" borderId="52" xfId="2" applyFont="1" applyBorder="1" applyAlignment="1">
      <alignment horizontal="center" vertical="center" wrapText="1"/>
    </xf>
    <xf numFmtId="0" fontId="6" fillId="0" borderId="53" xfId="2" applyFont="1" applyBorder="1" applyAlignment="1">
      <alignment horizontal="center" vertical="center" wrapText="1"/>
    </xf>
    <xf numFmtId="0" fontId="12" fillId="14" borderId="21" xfId="2" applyFont="1" applyFill="1" applyBorder="1" applyAlignment="1">
      <alignment horizontal="left"/>
    </xf>
    <xf numFmtId="0" fontId="8" fillId="14" borderId="21" xfId="2" applyFont="1" applyFill="1" applyBorder="1" applyAlignment="1">
      <alignment horizontal="left"/>
    </xf>
    <xf numFmtId="0" fontId="8" fillId="14" borderId="21" xfId="2" applyFont="1" applyFill="1" applyBorder="1" applyAlignment="1">
      <alignment horizontal="center"/>
    </xf>
    <xf numFmtId="0" fontId="12" fillId="13" borderId="22" xfId="2" applyFont="1" applyFill="1" applyBorder="1" applyAlignment="1">
      <alignment horizontal="left"/>
    </xf>
    <xf numFmtId="0" fontId="12" fillId="13" borderId="23" xfId="2" applyFont="1" applyFill="1" applyBorder="1" applyAlignment="1">
      <alignment horizontal="left"/>
    </xf>
    <xf numFmtId="0" fontId="12" fillId="13" borderId="24" xfId="2" applyFont="1" applyFill="1" applyBorder="1" applyAlignment="1">
      <alignment horizontal="left"/>
    </xf>
    <xf numFmtId="0" fontId="12" fillId="13" borderId="21" xfId="2" applyFont="1" applyFill="1" applyBorder="1" applyAlignment="1">
      <alignment horizontal="left"/>
    </xf>
    <xf numFmtId="0" fontId="8" fillId="13" borderId="21" xfId="2" applyFont="1" applyFill="1" applyBorder="1" applyAlignment="1">
      <alignment horizontal="left"/>
    </xf>
    <xf numFmtId="0" fontId="8" fillId="13" borderId="21" xfId="2" applyFont="1" applyFill="1" applyBorder="1" applyAlignment="1">
      <alignment horizontal="center"/>
    </xf>
    <xf numFmtId="0" fontId="12" fillId="14" borderId="35" xfId="2" applyFont="1" applyFill="1" applyBorder="1" applyAlignment="1">
      <alignment horizontal="left"/>
    </xf>
    <xf numFmtId="0" fontId="8" fillId="14" borderId="35" xfId="2" applyFont="1" applyFill="1" applyBorder="1" applyAlignment="1">
      <alignment horizontal="left"/>
    </xf>
    <xf numFmtId="0" fontId="8" fillId="14" borderId="35" xfId="2" applyFont="1" applyFill="1" applyBorder="1" applyAlignment="1">
      <alignment horizontal="center"/>
    </xf>
    <xf numFmtId="0" fontId="6" fillId="0" borderId="3" xfId="2" applyFont="1" applyBorder="1" applyAlignment="1">
      <alignment horizontal="left" vertical="center" wrapText="1"/>
    </xf>
    <xf numFmtId="0" fontId="6" fillId="0" borderId="4" xfId="2" applyFont="1" applyBorder="1" applyAlignment="1">
      <alignment horizontal="left" vertical="center" wrapText="1"/>
    </xf>
    <xf numFmtId="0" fontId="36" fillId="0" borderId="44" xfId="2" applyFont="1" applyBorder="1" applyAlignment="1">
      <alignment horizontal="left" vertical="center" wrapText="1"/>
    </xf>
    <xf numFmtId="0" fontId="36" fillId="0" borderId="52" xfId="2" applyFont="1" applyBorder="1" applyAlignment="1">
      <alignment horizontal="left" vertical="center" wrapText="1"/>
    </xf>
    <xf numFmtId="0" fontId="36" fillId="0" borderId="53" xfId="2" applyFont="1" applyBorder="1" applyAlignment="1">
      <alignment horizontal="left" vertical="center" wrapText="1"/>
    </xf>
    <xf numFmtId="0" fontId="32" fillId="0" borderId="16" xfId="2" applyFont="1" applyBorder="1" applyAlignment="1">
      <alignment horizontal="center" vertical="center" wrapText="1"/>
    </xf>
    <xf numFmtId="0" fontId="32" fillId="0" borderId="17" xfId="2" applyFont="1" applyBorder="1" applyAlignment="1">
      <alignment horizontal="center" vertical="center" wrapText="1"/>
    </xf>
    <xf numFmtId="0" fontId="32" fillId="0" borderId="58" xfId="2" applyFont="1" applyBorder="1" applyAlignment="1">
      <alignment horizontal="center" vertical="center" wrapText="1"/>
    </xf>
    <xf numFmtId="165" fontId="9" fillId="0" borderId="44" xfId="1" applyNumberFormat="1" applyFont="1" applyFill="1" applyBorder="1" applyAlignment="1">
      <alignment horizontal="center" vertical="center"/>
    </xf>
    <xf numFmtId="165" fontId="9" fillId="0" borderId="52" xfId="1" applyNumberFormat="1" applyFont="1" applyFill="1" applyBorder="1" applyAlignment="1">
      <alignment horizontal="center" vertical="center"/>
    </xf>
    <xf numFmtId="165" fontId="9" fillId="0" borderId="53" xfId="1" applyNumberFormat="1" applyFont="1" applyFill="1" applyBorder="1" applyAlignment="1">
      <alignment horizontal="center" vertical="center"/>
    </xf>
    <xf numFmtId="0" fontId="4" fillId="0" borderId="62" xfId="2" applyFont="1" applyBorder="1" applyAlignment="1">
      <alignment horizontal="center" vertical="center" textRotation="255" wrapText="1"/>
    </xf>
    <xf numFmtId="0" fontId="4" fillId="0" borderId="48" xfId="2" applyFont="1" applyBorder="1" applyAlignment="1">
      <alignment horizontal="center" vertical="center" textRotation="255" wrapText="1"/>
    </xf>
    <xf numFmtId="0" fontId="4" fillId="0" borderId="49" xfId="2" applyFont="1" applyBorder="1" applyAlignment="1">
      <alignment horizontal="center" vertical="center" textRotation="255" wrapText="1"/>
    </xf>
    <xf numFmtId="0" fontId="6" fillId="0" borderId="46" xfId="2" applyFont="1" applyBorder="1" applyAlignment="1">
      <alignment horizontal="left" vertical="center" wrapText="1"/>
    </xf>
    <xf numFmtId="0" fontId="6" fillId="0" borderId="47" xfId="2" applyFont="1" applyBorder="1" applyAlignment="1">
      <alignment horizontal="left" vertical="center" wrapText="1"/>
    </xf>
    <xf numFmtId="0" fontId="6" fillId="0" borderId="57" xfId="2" applyFont="1" applyBorder="1" applyAlignment="1">
      <alignment horizontal="left" vertical="center" wrapText="1"/>
    </xf>
    <xf numFmtId="0" fontId="6" fillId="0" borderId="46" xfId="0" applyFont="1" applyFill="1" applyBorder="1" applyAlignment="1">
      <alignment horizontal="center" vertical="center"/>
    </xf>
    <xf numFmtId="0" fontId="6" fillId="0" borderId="14" xfId="0" applyFont="1" applyFill="1" applyBorder="1" applyAlignment="1">
      <alignment horizontal="center" vertical="center"/>
    </xf>
    <xf numFmtId="0" fontId="6" fillId="0" borderId="6" xfId="0" applyFont="1" applyFill="1" applyBorder="1" applyAlignment="1">
      <alignment horizontal="center" vertical="center"/>
    </xf>
    <xf numFmtId="0" fontId="6" fillId="0" borderId="10" xfId="0" applyFont="1" applyFill="1" applyBorder="1" applyAlignment="1">
      <alignment horizontal="center" vertical="center"/>
    </xf>
    <xf numFmtId="0" fontId="39" fillId="17" borderId="0" xfId="0" applyFont="1" applyFill="1" applyAlignment="1">
      <alignment horizontal="center" vertical="center"/>
    </xf>
    <xf numFmtId="0" fontId="39" fillId="17" borderId="1" xfId="0" applyFont="1" applyFill="1" applyBorder="1" applyAlignment="1">
      <alignment horizontal="center" vertical="center"/>
    </xf>
    <xf numFmtId="0" fontId="4" fillId="0" borderId="63" xfId="0" applyFont="1" applyBorder="1" applyAlignment="1">
      <alignment horizontal="center" vertical="center"/>
    </xf>
    <xf numFmtId="171" fontId="6" fillId="2" borderId="1" xfId="1" applyNumberFormat="1" applyFont="1" applyFill="1" applyBorder="1" applyAlignment="1">
      <alignment horizontal="right"/>
    </xf>
    <xf numFmtId="171" fontId="6" fillId="2" borderId="49" xfId="1" applyNumberFormat="1" applyFont="1" applyFill="1" applyBorder="1" applyAlignment="1">
      <alignment horizontal="right"/>
    </xf>
    <xf numFmtId="0" fontId="4" fillId="0" borderId="74" xfId="2" applyFont="1" applyBorder="1" applyAlignment="1">
      <alignment horizontal="center" vertical="center" textRotation="255" wrapText="1"/>
    </xf>
    <xf numFmtId="0" fontId="4" fillId="0" borderId="37" xfId="2" applyFont="1" applyBorder="1" applyAlignment="1">
      <alignment horizontal="center" vertical="center" textRotation="255" wrapText="1"/>
    </xf>
    <xf numFmtId="0" fontId="6" fillId="12" borderId="7" xfId="0" applyFont="1" applyFill="1" applyBorder="1" applyAlignment="1">
      <alignment horizontal="center" vertical="center"/>
    </xf>
    <xf numFmtId="0" fontId="8" fillId="7" borderId="46" xfId="0" applyFont="1" applyFill="1" applyBorder="1" applyAlignment="1">
      <alignment horizontal="center" vertical="center"/>
    </xf>
    <xf numFmtId="0" fontId="8" fillId="7" borderId="14" xfId="0" applyFont="1" applyFill="1" applyBorder="1" applyAlignment="1">
      <alignment horizontal="center" vertical="center"/>
    </xf>
    <xf numFmtId="0" fontId="6" fillId="12" borderId="6" xfId="0" applyFont="1" applyFill="1" applyBorder="1" applyAlignment="1">
      <alignment horizontal="center" vertical="center"/>
    </xf>
    <xf numFmtId="0" fontId="6" fillId="12" borderId="10" xfId="0" applyFont="1" applyFill="1" applyBorder="1" applyAlignment="1">
      <alignment horizontal="center" vertical="center"/>
    </xf>
    <xf numFmtId="0" fontId="6" fillId="12" borderId="13" xfId="0" applyFont="1" applyFill="1" applyBorder="1" applyAlignment="1">
      <alignment horizontal="center" vertical="center"/>
    </xf>
    <xf numFmtId="0" fontId="4" fillId="19" borderId="3" xfId="2" applyFont="1" applyFill="1" applyBorder="1" applyAlignment="1">
      <alignment horizontal="center" vertical="center" wrapText="1"/>
    </xf>
    <xf numFmtId="0" fontId="6" fillId="19" borderId="3" xfId="2" applyFont="1" applyFill="1" applyBorder="1" applyAlignment="1">
      <alignment horizontal="left" wrapText="1"/>
    </xf>
    <xf numFmtId="0" fontId="6" fillId="19" borderId="3" xfId="0" applyFont="1" applyFill="1" applyBorder="1" applyAlignment="1">
      <alignment horizontal="left"/>
    </xf>
    <xf numFmtId="165" fontId="6" fillId="19" borderId="3" xfId="1" applyNumberFormat="1" applyFont="1" applyFill="1" applyBorder="1" applyAlignment="1">
      <alignment vertical="center"/>
    </xf>
    <xf numFmtId="166" fontId="6" fillId="19" borderId="3" xfId="1" applyNumberFormat="1" applyFont="1" applyFill="1" applyBorder="1" applyAlignment="1">
      <alignment vertical="center"/>
    </xf>
    <xf numFmtId="166" fontId="9" fillId="19" borderId="3" xfId="0" applyNumberFormat="1" applyFont="1" applyFill="1" applyBorder="1" applyAlignment="1">
      <alignment horizontal="right" vertical="center"/>
    </xf>
    <xf numFmtId="165" fontId="6" fillId="19" borderId="0" xfId="0" applyNumberFormat="1" applyFont="1" applyFill="1" applyAlignment="1">
      <alignment horizontal="left" vertical="center"/>
    </xf>
    <xf numFmtId="0" fontId="6" fillId="19" borderId="0" xfId="0" applyFont="1" applyFill="1" applyAlignment="1">
      <alignment vertical="center"/>
    </xf>
    <xf numFmtId="164" fontId="6" fillId="19" borderId="0" xfId="0" applyNumberFormat="1" applyFont="1" applyFill="1" applyAlignment="1">
      <alignment horizontal="center" vertical="center"/>
    </xf>
    <xf numFmtId="0" fontId="0" fillId="19" borderId="0" xfId="0" applyFill="1"/>
  </cellXfs>
  <cellStyles count="6">
    <cellStyle name="Comma" xfId="1" builtinId="3"/>
    <cellStyle name="Comma 2" xfId="5" xr:uid="{C7E6434F-AD8D-4870-B88B-3C8ADE10797F}"/>
    <cellStyle name="Normal" xfId="0" builtinId="0"/>
    <cellStyle name="Normal 3" xfId="4" xr:uid="{8B157F3F-B767-409C-8996-0F9C44EF00D1}"/>
    <cellStyle name="ปกติ 2" xfId="3" xr:uid="{0C917A51-D7C1-462E-B393-10A2DA8673D8}"/>
    <cellStyle name="常规_Sheet1" xfId="2" xr:uid="{E48160A2-A558-4253-9A6B-2930C63FB2F1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64770</xdr:colOff>
      <xdr:row>46</xdr:row>
      <xdr:rowOff>95250</xdr:rowOff>
    </xdr:from>
    <xdr:to>
      <xdr:col>12</xdr:col>
      <xdr:colOff>7377</xdr:colOff>
      <xdr:row>47</xdr:row>
      <xdr:rowOff>45932</xdr:rowOff>
    </xdr:to>
    <xdr:pic>
      <xdr:nvPicPr>
        <xdr:cNvPr id="2" name="Picture 1" descr="Screenshot 2024-11-07 at 10.26.11">
          <a:extLst>
            <a:ext uri="{FF2B5EF4-FFF2-40B4-BE49-F238E27FC236}">
              <a16:creationId xmlns:a16="http://schemas.microsoft.com/office/drawing/2014/main" id="{953D3879-DDF4-4F97-A501-588B6D094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83353" y="1333500"/>
          <a:ext cx="4599274" cy="194099"/>
        </a:xfrm>
        <a:prstGeom prst="rect">
          <a:avLst/>
        </a:prstGeom>
      </xdr:spPr>
    </xdr:pic>
    <xdr:clientData/>
  </xdr:twoCellAnchor>
  <xdr:twoCellAnchor editAs="oneCell">
    <xdr:from>
      <xdr:col>9</xdr:col>
      <xdr:colOff>64769</xdr:colOff>
      <xdr:row>48</xdr:row>
      <xdr:rowOff>52070</xdr:rowOff>
    </xdr:from>
    <xdr:to>
      <xdr:col>12</xdr:col>
      <xdr:colOff>0</xdr:colOff>
      <xdr:row>49</xdr:row>
      <xdr:rowOff>17917</xdr:rowOff>
    </xdr:to>
    <xdr:pic>
      <xdr:nvPicPr>
        <xdr:cNvPr id="3" name="Picture 2" descr="Screenshot 2024-11-07 at 10.26.53">
          <a:extLst>
            <a:ext uri="{FF2B5EF4-FFF2-40B4-BE49-F238E27FC236}">
              <a16:creationId xmlns:a16="http://schemas.microsoft.com/office/drawing/2014/main" id="{4F4A14E6-B909-431C-A9A2-AE14E5149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260640" y="1796536"/>
          <a:ext cx="4585357" cy="211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156210</xdr:colOff>
      <xdr:row>199</xdr:row>
      <xdr:rowOff>96320</xdr:rowOff>
    </xdr:from>
    <xdr:to>
      <xdr:col>11</xdr:col>
      <xdr:colOff>1763288</xdr:colOff>
      <xdr:row>203</xdr:row>
      <xdr:rowOff>61595</xdr:rowOff>
    </xdr:to>
    <xdr:pic>
      <xdr:nvPicPr>
        <xdr:cNvPr id="4" name="Picture 3" descr="Screenshot 2024-11-07 at 11.21.54">
          <a:extLst>
            <a:ext uri="{FF2B5EF4-FFF2-40B4-BE49-F238E27FC236}">
              <a16:creationId xmlns:a16="http://schemas.microsoft.com/office/drawing/2014/main" id="{15147ECE-A862-45E6-8C33-19633D063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52081" y="41225056"/>
          <a:ext cx="4427120" cy="949882"/>
        </a:xfrm>
        <a:prstGeom prst="rect">
          <a:avLst/>
        </a:prstGeom>
      </xdr:spPr>
    </xdr:pic>
    <xdr:clientData/>
  </xdr:twoCellAnchor>
  <xdr:twoCellAnchor>
    <xdr:from>
      <xdr:col>8</xdr:col>
      <xdr:colOff>2963</xdr:colOff>
      <xdr:row>191</xdr:row>
      <xdr:rowOff>243374</xdr:rowOff>
    </xdr:from>
    <xdr:to>
      <xdr:col>9</xdr:col>
      <xdr:colOff>156210</xdr:colOff>
      <xdr:row>202</xdr:row>
      <xdr:rowOff>134623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096D19DD-2386-4F66-8FD9-DF6BA13B6857}"/>
            </a:ext>
          </a:extLst>
        </xdr:cNvPr>
        <xdr:cNvCxnSpPr>
          <a:endCxn id="30" idx="1"/>
        </xdr:cNvCxnSpPr>
      </xdr:nvCxnSpPr>
      <xdr:spPr>
        <a:xfrm flipV="1">
          <a:off x="11780786" y="39402896"/>
          <a:ext cx="1571295" cy="2598918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6985</xdr:colOff>
      <xdr:row>201</xdr:row>
      <xdr:rowOff>78958</xdr:rowOff>
    </xdr:from>
    <xdr:to>
      <xdr:col>9</xdr:col>
      <xdr:colOff>156210</xdr:colOff>
      <xdr:row>206</xdr:row>
      <xdr:rowOff>105411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B8702003-DF96-42A4-B1B1-2B144741F7AF}"/>
            </a:ext>
          </a:extLst>
        </xdr:cNvPr>
        <xdr:cNvCxnSpPr>
          <a:endCxn id="4" idx="1"/>
        </xdr:cNvCxnSpPr>
      </xdr:nvCxnSpPr>
      <xdr:spPr>
        <a:xfrm flipV="1">
          <a:off x="11784808" y="41699997"/>
          <a:ext cx="1567273" cy="125721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140792</xdr:colOff>
      <xdr:row>212</xdr:row>
      <xdr:rowOff>11498</xdr:rowOff>
    </xdr:from>
    <xdr:to>
      <xdr:col>11</xdr:col>
      <xdr:colOff>1781925</xdr:colOff>
      <xdr:row>212</xdr:row>
      <xdr:rowOff>127894</xdr:rowOff>
    </xdr:to>
    <xdr:pic>
      <xdr:nvPicPr>
        <xdr:cNvPr id="7" name="Picture 6" descr="Screenshot 2024-11-07 at 15.08.57">
          <a:extLst>
            <a:ext uri="{FF2B5EF4-FFF2-40B4-BE49-F238E27FC236}">
              <a16:creationId xmlns:a16="http://schemas.microsoft.com/office/drawing/2014/main" id="{16624EB8-62FD-4842-BC97-3827EDC73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36663" y="44340206"/>
          <a:ext cx="4461175" cy="116396"/>
        </a:xfrm>
        <a:prstGeom prst="rect">
          <a:avLst/>
        </a:prstGeom>
      </xdr:spPr>
    </xdr:pic>
    <xdr:clientData/>
  </xdr:twoCellAnchor>
  <xdr:twoCellAnchor>
    <xdr:from>
      <xdr:col>8</xdr:col>
      <xdr:colOff>1063</xdr:colOff>
      <xdr:row>207</xdr:row>
      <xdr:rowOff>140962</xdr:rowOff>
    </xdr:from>
    <xdr:to>
      <xdr:col>9</xdr:col>
      <xdr:colOff>146778</xdr:colOff>
      <xdr:row>207</xdr:row>
      <xdr:rowOff>166104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5364896-423E-40A7-98A3-884E89690DA1}"/>
            </a:ext>
          </a:extLst>
        </xdr:cNvPr>
        <xdr:cNvCxnSpPr>
          <a:endCxn id="9" idx="1"/>
        </xdr:cNvCxnSpPr>
      </xdr:nvCxnSpPr>
      <xdr:spPr>
        <a:xfrm>
          <a:off x="11778886" y="43238911"/>
          <a:ext cx="1563763" cy="2514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146778</xdr:colOff>
      <xdr:row>203</xdr:row>
      <xdr:rowOff>205159</xdr:rowOff>
    </xdr:from>
    <xdr:to>
      <xdr:col>11</xdr:col>
      <xdr:colOff>1760520</xdr:colOff>
      <xdr:row>211</xdr:row>
      <xdr:rowOff>127047</xdr:rowOff>
    </xdr:to>
    <xdr:pic>
      <xdr:nvPicPr>
        <xdr:cNvPr id="9" name="Picture 8" descr="Screenshot 2024-11-07 at 15.17.29">
          <a:extLst>
            <a:ext uri="{FF2B5EF4-FFF2-40B4-BE49-F238E27FC236}">
              <a16:creationId xmlns:a16="http://schemas.microsoft.com/office/drawing/2014/main" id="{6824E3BD-20E7-4821-9D2E-58EC25D78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342649" y="42318502"/>
          <a:ext cx="4433784" cy="1891101"/>
        </a:xfrm>
        <a:prstGeom prst="rect">
          <a:avLst/>
        </a:prstGeom>
      </xdr:spPr>
    </xdr:pic>
    <xdr:clientData/>
  </xdr:twoCellAnchor>
  <xdr:twoCellAnchor editAs="oneCell">
    <xdr:from>
      <xdr:col>9</xdr:col>
      <xdr:colOff>145415</xdr:colOff>
      <xdr:row>217</xdr:row>
      <xdr:rowOff>219396</xdr:rowOff>
    </xdr:from>
    <xdr:to>
      <xdr:col>11</xdr:col>
      <xdr:colOff>1759497</xdr:colOff>
      <xdr:row>218</xdr:row>
      <xdr:rowOff>160655</xdr:rowOff>
    </xdr:to>
    <xdr:pic>
      <xdr:nvPicPr>
        <xdr:cNvPr id="10" name="Picture 9" descr="Screenshot 2024-11-07 at 15.29.22">
          <a:extLst>
            <a:ext uri="{FF2B5EF4-FFF2-40B4-BE49-F238E27FC236}">
              <a16:creationId xmlns:a16="http://schemas.microsoft.com/office/drawing/2014/main" id="{B0B1041B-BEF9-4D88-A00F-87C991E15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341286" y="45778862"/>
          <a:ext cx="4434124" cy="187411"/>
        </a:xfrm>
        <a:prstGeom prst="rect">
          <a:avLst/>
        </a:prstGeom>
      </xdr:spPr>
    </xdr:pic>
    <xdr:clientData/>
  </xdr:twoCellAnchor>
  <xdr:twoCellAnchor>
    <xdr:from>
      <xdr:col>8</xdr:col>
      <xdr:colOff>6350</xdr:colOff>
      <xdr:row>218</xdr:row>
      <xdr:rowOff>66950</xdr:rowOff>
    </xdr:from>
    <xdr:to>
      <xdr:col>9</xdr:col>
      <xdr:colOff>145415</xdr:colOff>
      <xdr:row>219</xdr:row>
      <xdr:rowOff>33656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C665D501-0699-4697-BD26-655FFF1D3671}"/>
            </a:ext>
          </a:extLst>
        </xdr:cNvPr>
        <xdr:cNvCxnSpPr>
          <a:endCxn id="10" idx="1"/>
        </xdr:cNvCxnSpPr>
      </xdr:nvCxnSpPr>
      <xdr:spPr>
        <a:xfrm flipV="1">
          <a:off x="11784173" y="45872568"/>
          <a:ext cx="1557113" cy="212858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155575</xdr:colOff>
      <xdr:row>219</xdr:row>
      <xdr:rowOff>138430</xdr:rowOff>
    </xdr:from>
    <xdr:to>
      <xdr:col>11</xdr:col>
      <xdr:colOff>1758203</xdr:colOff>
      <xdr:row>226</xdr:row>
      <xdr:rowOff>219397</xdr:rowOff>
    </xdr:to>
    <xdr:pic>
      <xdr:nvPicPr>
        <xdr:cNvPr id="12" name="Picture 11" descr="Screenshot 2024-11-07 at 15.36.53">
          <a:extLst>
            <a:ext uri="{FF2B5EF4-FFF2-40B4-BE49-F238E27FC236}">
              <a16:creationId xmlns:a16="http://schemas.microsoft.com/office/drawing/2014/main" id="{6749320C-B5D5-4500-BD31-3CB40F8AD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51446" y="46190200"/>
          <a:ext cx="4422670" cy="1804028"/>
        </a:xfrm>
        <a:prstGeom prst="rect">
          <a:avLst/>
        </a:prstGeom>
      </xdr:spPr>
    </xdr:pic>
    <xdr:clientData/>
  </xdr:twoCellAnchor>
  <xdr:twoCellAnchor>
    <xdr:from>
      <xdr:col>8</xdr:col>
      <xdr:colOff>4445</xdr:colOff>
      <xdr:row>222</xdr:row>
      <xdr:rowOff>100965</xdr:rowOff>
    </xdr:from>
    <xdr:to>
      <xdr:col>9</xdr:col>
      <xdr:colOff>155575</xdr:colOff>
      <xdr:row>223</xdr:row>
      <xdr:rowOff>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638AE499-6E98-42EC-909E-BD804B0B9DF2}"/>
            </a:ext>
          </a:extLst>
        </xdr:cNvPr>
        <xdr:cNvCxnSpPr>
          <a:endCxn id="12" idx="1"/>
        </xdr:cNvCxnSpPr>
      </xdr:nvCxnSpPr>
      <xdr:spPr>
        <a:xfrm>
          <a:off x="11782268" y="46891190"/>
          <a:ext cx="1569178" cy="201024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146684</xdr:colOff>
      <xdr:row>275</xdr:row>
      <xdr:rowOff>214045</xdr:rowOff>
    </xdr:from>
    <xdr:to>
      <xdr:col>11</xdr:col>
      <xdr:colOff>1777909</xdr:colOff>
      <xdr:row>280</xdr:row>
      <xdr:rowOff>113031</xdr:rowOff>
    </xdr:to>
    <xdr:pic>
      <xdr:nvPicPr>
        <xdr:cNvPr id="14" name="Picture 13" descr="Screenshot 2024-11-07 at 15.38.57">
          <a:extLst>
            <a:ext uri="{FF2B5EF4-FFF2-40B4-BE49-F238E27FC236}">
              <a16:creationId xmlns:a16="http://schemas.microsoft.com/office/drawing/2014/main" id="{74328639-4195-4707-8162-D733CBE05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342555" y="61281067"/>
          <a:ext cx="4451267" cy="1129745"/>
        </a:xfrm>
        <a:prstGeom prst="rect">
          <a:avLst/>
        </a:prstGeom>
      </xdr:spPr>
    </xdr:pic>
    <xdr:clientData/>
  </xdr:twoCellAnchor>
  <xdr:twoCellAnchor>
    <xdr:from>
      <xdr:col>8</xdr:col>
      <xdr:colOff>8890</xdr:colOff>
      <xdr:row>278</xdr:row>
      <xdr:rowOff>40462</xdr:rowOff>
    </xdr:from>
    <xdr:to>
      <xdr:col>9</xdr:col>
      <xdr:colOff>146684</xdr:colOff>
      <xdr:row>281</xdr:row>
      <xdr:rowOff>176531</xdr:rowOff>
    </xdr:to>
    <xdr:cxnSp macro="">
      <xdr:nvCxnSpPr>
        <xdr:cNvPr id="15" name="Straight Arrow Connector 14">
          <a:extLst>
            <a:ext uri="{FF2B5EF4-FFF2-40B4-BE49-F238E27FC236}">
              <a16:creationId xmlns:a16="http://schemas.microsoft.com/office/drawing/2014/main" id="{725BC280-DB6D-42CD-B378-15E7F156D009}"/>
            </a:ext>
          </a:extLst>
        </xdr:cNvPr>
        <xdr:cNvCxnSpPr>
          <a:endCxn id="14" idx="1"/>
        </xdr:cNvCxnSpPr>
      </xdr:nvCxnSpPr>
      <xdr:spPr>
        <a:xfrm flipV="1">
          <a:off x="11786713" y="61845940"/>
          <a:ext cx="1555842" cy="874524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166369</xdr:colOff>
      <xdr:row>293</xdr:row>
      <xdr:rowOff>5351</xdr:rowOff>
    </xdr:from>
    <xdr:to>
      <xdr:col>11</xdr:col>
      <xdr:colOff>1753678</xdr:colOff>
      <xdr:row>293</xdr:row>
      <xdr:rowOff>206164</xdr:rowOff>
    </xdr:to>
    <xdr:pic>
      <xdr:nvPicPr>
        <xdr:cNvPr id="16" name="Picture 15" descr="Screenshot 2024-11-07 at 15.54.30">
          <a:extLst>
            <a:ext uri="{FF2B5EF4-FFF2-40B4-BE49-F238E27FC236}">
              <a16:creationId xmlns:a16="http://schemas.microsoft.com/office/drawing/2014/main" id="{43C2D4A2-04B0-4AA3-A402-0B375FC38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62240" y="65503104"/>
          <a:ext cx="4407351" cy="200813"/>
        </a:xfrm>
        <a:prstGeom prst="rect">
          <a:avLst/>
        </a:prstGeom>
      </xdr:spPr>
    </xdr:pic>
    <xdr:clientData/>
  </xdr:twoCellAnchor>
  <xdr:twoCellAnchor>
    <xdr:from>
      <xdr:col>8</xdr:col>
      <xdr:colOff>1270</xdr:colOff>
      <xdr:row>293</xdr:row>
      <xdr:rowOff>105758</xdr:rowOff>
    </xdr:from>
    <xdr:to>
      <xdr:col>9</xdr:col>
      <xdr:colOff>166369</xdr:colOff>
      <xdr:row>294</xdr:row>
      <xdr:rowOff>31751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92A4E7E8-BD10-4796-B718-D284601C0641}"/>
            </a:ext>
          </a:extLst>
        </xdr:cNvPr>
        <xdr:cNvCxnSpPr>
          <a:endCxn id="16" idx="1"/>
        </xdr:cNvCxnSpPr>
      </xdr:nvCxnSpPr>
      <xdr:spPr>
        <a:xfrm flipV="1">
          <a:off x="11779093" y="65603511"/>
          <a:ext cx="1583147" cy="172144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149953</xdr:colOff>
      <xdr:row>285</xdr:row>
      <xdr:rowOff>53512</xdr:rowOff>
    </xdr:from>
    <xdr:to>
      <xdr:col>11</xdr:col>
      <xdr:colOff>1760520</xdr:colOff>
      <xdr:row>288</xdr:row>
      <xdr:rowOff>187290</xdr:rowOff>
    </xdr:to>
    <xdr:pic>
      <xdr:nvPicPr>
        <xdr:cNvPr id="18" name="Picture 17" descr="Screenshot 2024-11-07 at 16.10.42">
          <a:extLst>
            <a:ext uri="{FF2B5EF4-FFF2-40B4-BE49-F238E27FC236}">
              <a16:creationId xmlns:a16="http://schemas.microsoft.com/office/drawing/2014/main" id="{86E5A701-2883-4282-ADFF-CAB516A5D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45824" y="63582051"/>
          <a:ext cx="4430609" cy="872233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286</xdr:row>
      <xdr:rowOff>243477</xdr:rowOff>
    </xdr:from>
    <xdr:to>
      <xdr:col>9</xdr:col>
      <xdr:colOff>149953</xdr:colOff>
      <xdr:row>288</xdr:row>
      <xdr:rowOff>123076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F64AFB35-1D7B-468A-8F52-DA43CC352586}"/>
            </a:ext>
          </a:extLst>
        </xdr:cNvPr>
        <xdr:cNvCxnSpPr>
          <a:endCxn id="18" idx="1"/>
        </xdr:cNvCxnSpPr>
      </xdr:nvCxnSpPr>
      <xdr:spPr>
        <a:xfrm flipV="1">
          <a:off x="11777823" y="64018168"/>
          <a:ext cx="1568001" cy="37190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176979</xdr:colOff>
      <xdr:row>307</xdr:row>
      <xdr:rowOff>160535</xdr:rowOff>
    </xdr:from>
    <xdr:to>
      <xdr:col>11</xdr:col>
      <xdr:colOff>1776572</xdr:colOff>
      <xdr:row>316</xdr:row>
      <xdr:rowOff>197991</xdr:rowOff>
    </xdr:to>
    <xdr:pic>
      <xdr:nvPicPr>
        <xdr:cNvPr id="20" name="Picture 19" descr="Screenshot 2024-11-07 at 16.32.25">
          <a:extLst>
            <a:ext uri="{FF2B5EF4-FFF2-40B4-BE49-F238E27FC236}">
              <a16:creationId xmlns:a16="http://schemas.microsoft.com/office/drawing/2014/main" id="{A3F9CC7F-676E-4721-B12A-C31E29AD3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372850" y="69104411"/>
          <a:ext cx="4419635" cy="2252822"/>
        </a:xfrm>
        <a:prstGeom prst="rect">
          <a:avLst/>
        </a:prstGeom>
      </xdr:spPr>
    </xdr:pic>
    <xdr:clientData/>
  </xdr:twoCellAnchor>
  <xdr:twoCellAnchor editAs="oneCell">
    <xdr:from>
      <xdr:col>9</xdr:col>
      <xdr:colOff>175896</xdr:colOff>
      <xdr:row>300</xdr:row>
      <xdr:rowOff>166370</xdr:rowOff>
    </xdr:from>
    <xdr:to>
      <xdr:col>11</xdr:col>
      <xdr:colOff>1749818</xdr:colOff>
      <xdr:row>301</xdr:row>
      <xdr:rowOff>61913</xdr:rowOff>
    </xdr:to>
    <xdr:pic>
      <xdr:nvPicPr>
        <xdr:cNvPr id="21" name="Picture 20" descr="Screenshot 2024-11-07 at 16.35.54">
          <a:extLst>
            <a:ext uri="{FF2B5EF4-FFF2-40B4-BE49-F238E27FC236}">
              <a16:creationId xmlns:a16="http://schemas.microsoft.com/office/drawing/2014/main" id="{F658430D-1231-438A-BBC9-7250BC898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371767" y="67387185"/>
          <a:ext cx="4393964" cy="141695"/>
        </a:xfrm>
        <a:prstGeom prst="rect">
          <a:avLst/>
        </a:prstGeom>
      </xdr:spPr>
    </xdr:pic>
    <xdr:clientData/>
  </xdr:twoCellAnchor>
  <xdr:twoCellAnchor>
    <xdr:from>
      <xdr:col>8</xdr:col>
      <xdr:colOff>1905</xdr:colOff>
      <xdr:row>300</xdr:row>
      <xdr:rowOff>237218</xdr:rowOff>
    </xdr:from>
    <xdr:to>
      <xdr:col>9</xdr:col>
      <xdr:colOff>175896</xdr:colOff>
      <xdr:row>307</xdr:row>
      <xdr:rowOff>131447</xdr:rowOff>
    </xdr:to>
    <xdr:cxnSp macro="">
      <xdr:nvCxnSpPr>
        <xdr:cNvPr id="22" name="Straight Arrow Connector 21">
          <a:extLst>
            <a:ext uri="{FF2B5EF4-FFF2-40B4-BE49-F238E27FC236}">
              <a16:creationId xmlns:a16="http://schemas.microsoft.com/office/drawing/2014/main" id="{1ABE7B5B-B7EF-44A4-9277-F41E3F2D3A60}"/>
            </a:ext>
          </a:extLst>
        </xdr:cNvPr>
        <xdr:cNvCxnSpPr>
          <a:endCxn id="21" idx="1"/>
        </xdr:cNvCxnSpPr>
      </xdr:nvCxnSpPr>
      <xdr:spPr>
        <a:xfrm flipV="1">
          <a:off x="11779728" y="67458033"/>
          <a:ext cx="1592039" cy="161729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5080</xdr:colOff>
      <xdr:row>304</xdr:row>
      <xdr:rowOff>200668</xdr:rowOff>
    </xdr:from>
    <xdr:to>
      <xdr:col>9</xdr:col>
      <xdr:colOff>181610</xdr:colOff>
      <xdr:row>308</xdr:row>
      <xdr:rowOff>127003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2E29A24A-0508-4873-A4C1-367FDBD81564}"/>
            </a:ext>
          </a:extLst>
        </xdr:cNvPr>
        <xdr:cNvCxnSpPr>
          <a:endCxn id="25" idx="1"/>
        </xdr:cNvCxnSpPr>
      </xdr:nvCxnSpPr>
      <xdr:spPr>
        <a:xfrm flipV="1">
          <a:off x="11782903" y="68406089"/>
          <a:ext cx="1594578" cy="91094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309</xdr:row>
      <xdr:rowOff>139129</xdr:rowOff>
    </xdr:from>
    <xdr:to>
      <xdr:col>9</xdr:col>
      <xdr:colOff>176979</xdr:colOff>
      <xdr:row>312</xdr:row>
      <xdr:rowOff>56187</xdr:rowOff>
    </xdr:to>
    <xdr:cxnSp macro="">
      <xdr:nvCxnSpPr>
        <xdr:cNvPr id="24" name="Straight Arrow Connector 23">
          <a:extLst>
            <a:ext uri="{FF2B5EF4-FFF2-40B4-BE49-F238E27FC236}">
              <a16:creationId xmlns:a16="http://schemas.microsoft.com/office/drawing/2014/main" id="{72730BA1-3C5F-45B2-915E-B54A41322578}"/>
            </a:ext>
          </a:extLst>
        </xdr:cNvPr>
        <xdr:cNvCxnSpPr>
          <a:endCxn id="20" idx="1"/>
        </xdr:cNvCxnSpPr>
      </xdr:nvCxnSpPr>
      <xdr:spPr>
        <a:xfrm>
          <a:off x="11777823" y="69575309"/>
          <a:ext cx="1595027" cy="655513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181610</xdr:colOff>
      <xdr:row>302</xdr:row>
      <xdr:rowOff>139129</xdr:rowOff>
    </xdr:from>
    <xdr:to>
      <xdr:col>11</xdr:col>
      <xdr:colOff>1751262</xdr:colOff>
      <xdr:row>307</xdr:row>
      <xdr:rowOff>16054</xdr:rowOff>
    </xdr:to>
    <xdr:pic>
      <xdr:nvPicPr>
        <xdr:cNvPr id="25" name="Picture 24" descr="Screenshot 2024-11-07 at 16.41.21">
          <a:extLst>
            <a:ext uri="{FF2B5EF4-FFF2-40B4-BE49-F238E27FC236}">
              <a16:creationId xmlns:a16="http://schemas.microsoft.com/office/drawing/2014/main" id="{8B024BBC-AFA9-45B4-95C5-125AC9E17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377481" y="67852247"/>
          <a:ext cx="4389694" cy="1107683"/>
        </a:xfrm>
        <a:prstGeom prst="rect">
          <a:avLst/>
        </a:prstGeom>
      </xdr:spPr>
    </xdr:pic>
    <xdr:clientData/>
  </xdr:twoCellAnchor>
  <xdr:twoCellAnchor editAs="oneCell">
    <xdr:from>
      <xdr:col>9</xdr:col>
      <xdr:colOff>178613</xdr:colOff>
      <xdr:row>317</xdr:row>
      <xdr:rowOff>13071</xdr:rowOff>
    </xdr:from>
    <xdr:to>
      <xdr:col>11</xdr:col>
      <xdr:colOff>1790491</xdr:colOff>
      <xdr:row>321</xdr:row>
      <xdr:rowOff>85619</xdr:rowOff>
    </xdr:to>
    <xdr:pic>
      <xdr:nvPicPr>
        <xdr:cNvPr id="26" name="Picture 25" descr="Screenshot 2024-11-07 at 17.20.02">
          <a:extLst>
            <a:ext uri="{FF2B5EF4-FFF2-40B4-BE49-F238E27FC236}">
              <a16:creationId xmlns:a16="http://schemas.microsoft.com/office/drawing/2014/main" id="{021DF8B7-1EF2-494E-8628-FD83B57E5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374484" y="71418464"/>
          <a:ext cx="4431920" cy="1057154"/>
        </a:xfrm>
        <a:prstGeom prst="rect">
          <a:avLst/>
        </a:prstGeom>
      </xdr:spPr>
    </xdr:pic>
    <xdr:clientData/>
  </xdr:twoCellAnchor>
  <xdr:twoCellAnchor editAs="oneCell">
    <xdr:from>
      <xdr:col>9</xdr:col>
      <xdr:colOff>177979</xdr:colOff>
      <xdr:row>321</xdr:row>
      <xdr:rowOff>148168</xdr:rowOff>
    </xdr:from>
    <xdr:to>
      <xdr:col>11</xdr:col>
      <xdr:colOff>1760889</xdr:colOff>
      <xdr:row>330</xdr:row>
      <xdr:rowOff>171342</xdr:rowOff>
    </xdr:to>
    <xdr:pic>
      <xdr:nvPicPr>
        <xdr:cNvPr id="27" name="Picture 26" descr="Screenshot 2024-11-07 at 17.20.32">
          <a:extLst>
            <a:ext uri="{FF2B5EF4-FFF2-40B4-BE49-F238E27FC236}">
              <a16:creationId xmlns:a16="http://schemas.microsoft.com/office/drawing/2014/main" id="{554ED3F0-F8E6-4636-AACB-464F6607A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883396" y="68453001"/>
          <a:ext cx="4408660" cy="2213924"/>
        </a:xfrm>
        <a:prstGeom prst="rect">
          <a:avLst/>
        </a:prstGeom>
      </xdr:spPr>
    </xdr:pic>
    <xdr:clientData/>
  </xdr:twoCellAnchor>
  <xdr:twoCellAnchor>
    <xdr:from>
      <xdr:col>7</xdr:col>
      <xdr:colOff>1460500</xdr:colOff>
      <xdr:row>314</xdr:row>
      <xdr:rowOff>116416</xdr:rowOff>
    </xdr:from>
    <xdr:to>
      <xdr:col>9</xdr:col>
      <xdr:colOff>178613</xdr:colOff>
      <xdr:row>319</xdr:row>
      <xdr:rowOff>49345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A1CFFC84-C3F7-4395-BA01-B37BC57AA599}"/>
            </a:ext>
          </a:extLst>
        </xdr:cNvPr>
        <xdr:cNvCxnSpPr>
          <a:endCxn id="26" idx="1"/>
        </xdr:cNvCxnSpPr>
      </xdr:nvCxnSpPr>
      <xdr:spPr>
        <a:xfrm>
          <a:off x="12192000" y="66717333"/>
          <a:ext cx="1692030" cy="115001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315</xdr:row>
      <xdr:rowOff>148167</xdr:rowOff>
    </xdr:from>
    <xdr:to>
      <xdr:col>9</xdr:col>
      <xdr:colOff>177979</xdr:colOff>
      <xdr:row>326</xdr:row>
      <xdr:rowOff>38046</xdr:rowOff>
    </xdr:to>
    <xdr:cxnSp macro="">
      <xdr:nvCxnSpPr>
        <xdr:cNvPr id="29" name="Straight Arrow Connector 28">
          <a:extLst>
            <a:ext uri="{FF2B5EF4-FFF2-40B4-BE49-F238E27FC236}">
              <a16:creationId xmlns:a16="http://schemas.microsoft.com/office/drawing/2014/main" id="{73230339-FEAF-4B30-B10A-ACC4EF5EC44B}"/>
            </a:ext>
          </a:extLst>
        </xdr:cNvPr>
        <xdr:cNvCxnSpPr>
          <a:endCxn id="27" idx="1"/>
        </xdr:cNvCxnSpPr>
      </xdr:nvCxnSpPr>
      <xdr:spPr>
        <a:xfrm>
          <a:off x="12202583" y="66992500"/>
          <a:ext cx="1680813" cy="2567463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156210</xdr:colOff>
      <xdr:row>185</xdr:row>
      <xdr:rowOff>210961</xdr:rowOff>
    </xdr:from>
    <xdr:to>
      <xdr:col>11</xdr:col>
      <xdr:colOff>1755168</xdr:colOff>
      <xdr:row>198</xdr:row>
      <xdr:rowOff>29634</xdr:rowOff>
    </xdr:to>
    <xdr:pic>
      <xdr:nvPicPr>
        <xdr:cNvPr id="30" name="Picture 29" descr="Screenshot 2024-11-07 at 17.28.44">
          <a:extLst>
            <a:ext uri="{FF2B5EF4-FFF2-40B4-BE49-F238E27FC236}">
              <a16:creationId xmlns:a16="http://schemas.microsoft.com/office/drawing/2014/main" id="{7D449D05-5C1C-4FE6-B62D-9EBCE4AC8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352081" y="37893573"/>
          <a:ext cx="4419000" cy="3018645"/>
        </a:xfrm>
        <a:prstGeom prst="rect">
          <a:avLst/>
        </a:prstGeom>
      </xdr:spPr>
    </xdr:pic>
    <xdr:clientData/>
  </xdr:twoCellAnchor>
  <xdr:twoCellAnchor editAs="oneCell">
    <xdr:from>
      <xdr:col>9</xdr:col>
      <xdr:colOff>144144</xdr:colOff>
      <xdr:row>345</xdr:row>
      <xdr:rowOff>212664</xdr:rowOff>
    </xdr:from>
    <xdr:to>
      <xdr:col>11</xdr:col>
      <xdr:colOff>1755167</xdr:colOff>
      <xdr:row>362</xdr:row>
      <xdr:rowOff>96943</xdr:rowOff>
    </xdr:to>
    <xdr:pic>
      <xdr:nvPicPr>
        <xdr:cNvPr id="31" name="Picture 30" descr="Screenshot 2024-11-08 at 11.04.42">
          <a:extLst>
            <a:ext uri="{FF2B5EF4-FFF2-40B4-BE49-F238E27FC236}">
              <a16:creationId xmlns:a16="http://schemas.microsoft.com/office/drawing/2014/main" id="{C418FCE4-1E8E-4B91-BB16-3EDBF2605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340015" y="79987215"/>
          <a:ext cx="4431065" cy="4068858"/>
        </a:xfrm>
        <a:prstGeom prst="rect">
          <a:avLst/>
        </a:prstGeom>
      </xdr:spPr>
    </xdr:pic>
    <xdr:clientData/>
  </xdr:twoCellAnchor>
  <xdr:twoCellAnchor>
    <xdr:from>
      <xdr:col>7</xdr:col>
      <xdr:colOff>1291590</xdr:colOff>
      <xdr:row>354</xdr:row>
      <xdr:rowOff>31728</xdr:rowOff>
    </xdr:from>
    <xdr:to>
      <xdr:col>9</xdr:col>
      <xdr:colOff>144144</xdr:colOff>
      <xdr:row>362</xdr:row>
      <xdr:rowOff>64137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7ED2A99E-C966-495B-85E3-75EAA5912DAF}"/>
            </a:ext>
          </a:extLst>
        </xdr:cNvPr>
        <xdr:cNvCxnSpPr>
          <a:endCxn id="31" idx="1"/>
        </xdr:cNvCxnSpPr>
      </xdr:nvCxnSpPr>
      <xdr:spPr>
        <a:xfrm flipV="1">
          <a:off x="11774441" y="82021644"/>
          <a:ext cx="1565574" cy="200162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154305</xdr:colOff>
      <xdr:row>372</xdr:row>
      <xdr:rowOff>193676</xdr:rowOff>
    </xdr:from>
    <xdr:to>
      <xdr:col>11</xdr:col>
      <xdr:colOff>1755168</xdr:colOff>
      <xdr:row>382</xdr:row>
      <xdr:rowOff>143510</xdr:rowOff>
    </xdr:to>
    <xdr:pic>
      <xdr:nvPicPr>
        <xdr:cNvPr id="33" name="Picture 32" descr="Screenshot 2024-11-08 at 13.25.30">
          <a:extLst>
            <a:ext uri="{FF2B5EF4-FFF2-40B4-BE49-F238E27FC236}">
              <a16:creationId xmlns:a16="http://schemas.microsoft.com/office/drawing/2014/main" id="{BDEC6FEA-21B0-4080-8A8E-719009447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350176" y="86614322"/>
          <a:ext cx="4420905" cy="2411352"/>
        </a:xfrm>
        <a:prstGeom prst="rect">
          <a:avLst/>
        </a:prstGeom>
      </xdr:spPr>
    </xdr:pic>
    <xdr:clientData/>
  </xdr:twoCellAnchor>
  <xdr:twoCellAnchor>
    <xdr:from>
      <xdr:col>8</xdr:col>
      <xdr:colOff>5080</xdr:colOff>
      <xdr:row>377</xdr:row>
      <xdr:rowOff>168594</xdr:rowOff>
    </xdr:from>
    <xdr:to>
      <xdr:col>9</xdr:col>
      <xdr:colOff>154305</xdr:colOff>
      <xdr:row>388</xdr:row>
      <xdr:rowOff>134621</xdr:rowOff>
    </xdr:to>
    <xdr:cxnSp macro="">
      <xdr:nvCxnSpPr>
        <xdr:cNvPr id="34" name="Straight Arrow Connector 33">
          <a:extLst>
            <a:ext uri="{FF2B5EF4-FFF2-40B4-BE49-F238E27FC236}">
              <a16:creationId xmlns:a16="http://schemas.microsoft.com/office/drawing/2014/main" id="{C4A0AC47-44EC-458A-ABA4-79003F156C59}"/>
            </a:ext>
          </a:extLst>
        </xdr:cNvPr>
        <xdr:cNvCxnSpPr>
          <a:endCxn id="33" idx="1"/>
        </xdr:cNvCxnSpPr>
      </xdr:nvCxnSpPr>
      <xdr:spPr>
        <a:xfrm flipV="1">
          <a:off x="11782903" y="87819998"/>
          <a:ext cx="1567273" cy="2673696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167639</xdr:colOff>
      <xdr:row>383</xdr:row>
      <xdr:rowOff>128905</xdr:rowOff>
    </xdr:from>
    <xdr:to>
      <xdr:col>11</xdr:col>
      <xdr:colOff>1782074</xdr:colOff>
      <xdr:row>386</xdr:row>
      <xdr:rowOff>176587</xdr:rowOff>
    </xdr:to>
    <xdr:pic>
      <xdr:nvPicPr>
        <xdr:cNvPr id="35" name="Picture 34" descr="Screenshot 2024-11-08 at 13.36.14">
          <a:extLst>
            <a:ext uri="{FF2B5EF4-FFF2-40B4-BE49-F238E27FC236}">
              <a16:creationId xmlns:a16="http://schemas.microsoft.com/office/drawing/2014/main" id="{1FD831C8-E064-4619-A9A9-51998EADC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363510" y="89257220"/>
          <a:ext cx="4434477" cy="786137"/>
        </a:xfrm>
        <a:prstGeom prst="rect">
          <a:avLst/>
        </a:prstGeom>
      </xdr:spPr>
    </xdr:pic>
    <xdr:clientData/>
  </xdr:twoCellAnchor>
  <xdr:twoCellAnchor>
    <xdr:from>
      <xdr:col>8</xdr:col>
      <xdr:colOff>13970</xdr:colOff>
      <xdr:row>385</xdr:row>
      <xdr:rowOff>29671</xdr:rowOff>
    </xdr:from>
    <xdr:to>
      <xdr:col>9</xdr:col>
      <xdr:colOff>167639</xdr:colOff>
      <xdr:row>389</xdr:row>
      <xdr:rowOff>128272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0B9AFFB0-8939-4897-A8C4-E78E8267BDF4}"/>
            </a:ext>
          </a:extLst>
        </xdr:cNvPr>
        <xdr:cNvCxnSpPr>
          <a:endCxn id="35" idx="1"/>
        </xdr:cNvCxnSpPr>
      </xdr:nvCxnSpPr>
      <xdr:spPr>
        <a:xfrm flipV="1">
          <a:off x="11791793" y="89650289"/>
          <a:ext cx="1571717" cy="1083208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182245</xdr:colOff>
      <xdr:row>388</xdr:row>
      <xdr:rowOff>49529</xdr:rowOff>
    </xdr:from>
    <xdr:to>
      <xdr:col>11</xdr:col>
      <xdr:colOff>1802781</xdr:colOff>
      <xdr:row>390</xdr:row>
      <xdr:rowOff>64214</xdr:rowOff>
    </xdr:to>
    <xdr:pic>
      <xdr:nvPicPr>
        <xdr:cNvPr id="37" name="Picture 36" descr="Screenshot 2024-11-08 at 13.39.29">
          <a:extLst>
            <a:ext uri="{FF2B5EF4-FFF2-40B4-BE49-F238E27FC236}">
              <a16:creationId xmlns:a16="http://schemas.microsoft.com/office/drawing/2014/main" id="{DB29FC0D-8DE8-43F5-9E75-89A041873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378116" y="90408602"/>
          <a:ext cx="4440578" cy="506987"/>
        </a:xfrm>
        <a:prstGeom prst="rect">
          <a:avLst/>
        </a:prstGeom>
      </xdr:spPr>
    </xdr:pic>
    <xdr:clientData/>
  </xdr:twoCellAnchor>
  <xdr:twoCellAnchor>
    <xdr:from>
      <xdr:col>8</xdr:col>
      <xdr:colOff>3810</xdr:colOff>
      <xdr:row>389</xdr:row>
      <xdr:rowOff>56871</xdr:rowOff>
    </xdr:from>
    <xdr:to>
      <xdr:col>9</xdr:col>
      <xdr:colOff>182245</xdr:colOff>
      <xdr:row>390</xdr:row>
      <xdr:rowOff>161290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B05020A3-D6E0-40BA-BD4A-3463595DAAED}"/>
            </a:ext>
          </a:extLst>
        </xdr:cNvPr>
        <xdr:cNvCxnSpPr>
          <a:endCxn id="37" idx="1"/>
        </xdr:cNvCxnSpPr>
      </xdr:nvCxnSpPr>
      <xdr:spPr>
        <a:xfrm flipV="1">
          <a:off x="11781633" y="90662096"/>
          <a:ext cx="1596483" cy="35057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198755</xdr:colOff>
      <xdr:row>390</xdr:row>
      <xdr:rowOff>107950</xdr:rowOff>
    </xdr:from>
    <xdr:to>
      <xdr:col>11</xdr:col>
      <xdr:colOff>1756195</xdr:colOff>
      <xdr:row>396</xdr:row>
      <xdr:rowOff>26755</xdr:rowOff>
    </xdr:to>
    <xdr:pic>
      <xdr:nvPicPr>
        <xdr:cNvPr id="39" name="Picture 38" descr="Screenshot 2024-11-08 at 13.46.16">
          <a:extLst>
            <a:ext uri="{FF2B5EF4-FFF2-40B4-BE49-F238E27FC236}">
              <a16:creationId xmlns:a16="http://schemas.microsoft.com/office/drawing/2014/main" id="{8E4FDADA-005A-46AE-962B-D5158EAB1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394626" y="90959326"/>
          <a:ext cx="4377482" cy="1395716"/>
        </a:xfrm>
        <a:prstGeom prst="rect">
          <a:avLst/>
        </a:prstGeom>
      </xdr:spPr>
    </xdr:pic>
    <xdr:clientData/>
  </xdr:twoCellAnchor>
  <xdr:twoCellAnchor>
    <xdr:from>
      <xdr:col>8</xdr:col>
      <xdr:colOff>3175</xdr:colOff>
      <xdr:row>393</xdr:row>
      <xdr:rowOff>67353</xdr:rowOff>
    </xdr:from>
    <xdr:to>
      <xdr:col>9</xdr:col>
      <xdr:colOff>198755</xdr:colOff>
      <xdr:row>393</xdr:row>
      <xdr:rowOff>175897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7B4DE78A-6EE4-4097-B71D-032766861D2B}"/>
            </a:ext>
          </a:extLst>
        </xdr:cNvPr>
        <xdr:cNvCxnSpPr>
          <a:endCxn id="39" idx="1"/>
        </xdr:cNvCxnSpPr>
      </xdr:nvCxnSpPr>
      <xdr:spPr>
        <a:xfrm flipV="1">
          <a:off x="11780998" y="91657184"/>
          <a:ext cx="1613628" cy="108544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200568</xdr:colOff>
      <xdr:row>396</xdr:row>
      <xdr:rowOff>64711</xdr:rowOff>
    </xdr:from>
    <xdr:to>
      <xdr:col>11</xdr:col>
      <xdr:colOff>1776266</xdr:colOff>
      <xdr:row>399</xdr:row>
      <xdr:rowOff>80265</xdr:rowOff>
    </xdr:to>
    <xdr:pic>
      <xdr:nvPicPr>
        <xdr:cNvPr id="41" name="Picture 40" descr="Screenshot 2024-11-08 at 13.49.55">
          <a:extLst>
            <a:ext uri="{FF2B5EF4-FFF2-40B4-BE49-F238E27FC236}">
              <a16:creationId xmlns:a16="http://schemas.microsoft.com/office/drawing/2014/main" id="{F3B6AF79-9E4F-4422-8854-339218DFD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396439" y="92392998"/>
          <a:ext cx="4395740" cy="754009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394</xdr:row>
      <xdr:rowOff>128427</xdr:rowOff>
    </xdr:from>
    <xdr:to>
      <xdr:col>9</xdr:col>
      <xdr:colOff>200568</xdr:colOff>
      <xdr:row>397</xdr:row>
      <xdr:rowOff>195565</xdr:rowOff>
    </xdr:to>
    <xdr:cxnSp macro="">
      <xdr:nvCxnSpPr>
        <xdr:cNvPr id="42" name="Straight Arrow Connector 41">
          <a:extLst>
            <a:ext uri="{FF2B5EF4-FFF2-40B4-BE49-F238E27FC236}">
              <a16:creationId xmlns:a16="http://schemas.microsoft.com/office/drawing/2014/main" id="{E0D045BE-78FB-4EDB-BB3F-AECB70751CA4}"/>
            </a:ext>
          </a:extLst>
        </xdr:cNvPr>
        <xdr:cNvCxnSpPr>
          <a:endCxn id="41" idx="1"/>
        </xdr:cNvCxnSpPr>
      </xdr:nvCxnSpPr>
      <xdr:spPr>
        <a:xfrm>
          <a:off x="11777823" y="91964410"/>
          <a:ext cx="1618616" cy="805593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193040</xdr:colOff>
      <xdr:row>399</xdr:row>
      <xdr:rowOff>122383</xdr:rowOff>
    </xdr:from>
    <xdr:to>
      <xdr:col>11</xdr:col>
      <xdr:colOff>1753568</xdr:colOff>
      <xdr:row>405</xdr:row>
      <xdr:rowOff>37458</xdr:rowOff>
    </xdr:to>
    <xdr:pic>
      <xdr:nvPicPr>
        <xdr:cNvPr id="43" name="Picture 42" descr="Screenshot 2024-11-08 at 14.18.06">
          <a:extLst>
            <a:ext uri="{FF2B5EF4-FFF2-40B4-BE49-F238E27FC236}">
              <a16:creationId xmlns:a16="http://schemas.microsoft.com/office/drawing/2014/main" id="{8FBFEFD3-40CC-407D-9E28-DC0FCA775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388911" y="93189125"/>
          <a:ext cx="4380570" cy="1391985"/>
        </a:xfrm>
        <a:prstGeom prst="rect">
          <a:avLst/>
        </a:prstGeom>
      </xdr:spPr>
    </xdr:pic>
    <xdr:clientData/>
  </xdr:twoCellAnchor>
  <xdr:twoCellAnchor>
    <xdr:from>
      <xdr:col>8</xdr:col>
      <xdr:colOff>10702</xdr:colOff>
      <xdr:row>395</xdr:row>
      <xdr:rowOff>139129</xdr:rowOff>
    </xdr:from>
    <xdr:to>
      <xdr:col>9</xdr:col>
      <xdr:colOff>193040</xdr:colOff>
      <xdr:row>402</xdr:row>
      <xdr:rowOff>79921</xdr:rowOff>
    </xdr:to>
    <xdr:cxnSp macro="">
      <xdr:nvCxnSpPr>
        <xdr:cNvPr id="44" name="Straight Arrow Connector 43">
          <a:extLst>
            <a:ext uri="{FF2B5EF4-FFF2-40B4-BE49-F238E27FC236}">
              <a16:creationId xmlns:a16="http://schemas.microsoft.com/office/drawing/2014/main" id="{37A66F39-FA77-4CBF-86F5-78414BDC260E}"/>
            </a:ext>
          </a:extLst>
        </xdr:cNvPr>
        <xdr:cNvCxnSpPr>
          <a:endCxn id="43" idx="1"/>
        </xdr:cNvCxnSpPr>
      </xdr:nvCxnSpPr>
      <xdr:spPr>
        <a:xfrm>
          <a:off x="11788525" y="92221264"/>
          <a:ext cx="1600386" cy="1663854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181610</xdr:colOff>
      <xdr:row>405</xdr:row>
      <xdr:rowOff>72761</xdr:rowOff>
    </xdr:from>
    <xdr:to>
      <xdr:col>11</xdr:col>
      <xdr:colOff>1752340</xdr:colOff>
      <xdr:row>407</xdr:row>
      <xdr:rowOff>85617</xdr:rowOff>
    </xdr:to>
    <xdr:pic>
      <xdr:nvPicPr>
        <xdr:cNvPr id="45" name="Picture 44" descr="Screenshot 2024-11-08 at 14.20.13">
          <a:extLst>
            <a:ext uri="{FF2B5EF4-FFF2-40B4-BE49-F238E27FC236}">
              <a16:creationId xmlns:a16="http://schemas.microsoft.com/office/drawing/2014/main" id="{495556D8-A3D9-49E5-852F-6F09B504F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377481" y="94616413"/>
          <a:ext cx="4390772" cy="505160"/>
        </a:xfrm>
        <a:prstGeom prst="rect">
          <a:avLst/>
        </a:prstGeom>
      </xdr:spPr>
    </xdr:pic>
    <xdr:clientData/>
  </xdr:twoCellAnchor>
  <xdr:twoCellAnchor>
    <xdr:from>
      <xdr:col>8</xdr:col>
      <xdr:colOff>5351</xdr:colOff>
      <xdr:row>396</xdr:row>
      <xdr:rowOff>128426</xdr:rowOff>
    </xdr:from>
    <xdr:to>
      <xdr:col>9</xdr:col>
      <xdr:colOff>181610</xdr:colOff>
      <xdr:row>406</xdr:row>
      <xdr:rowOff>79190</xdr:rowOff>
    </xdr:to>
    <xdr:cxnSp macro="">
      <xdr:nvCxnSpPr>
        <xdr:cNvPr id="46" name="Straight Arrow Connector 45">
          <a:extLst>
            <a:ext uri="{FF2B5EF4-FFF2-40B4-BE49-F238E27FC236}">
              <a16:creationId xmlns:a16="http://schemas.microsoft.com/office/drawing/2014/main" id="{5D778985-1E02-4EC7-81FA-95A654BFD42F}"/>
            </a:ext>
          </a:extLst>
        </xdr:cNvPr>
        <xdr:cNvCxnSpPr>
          <a:endCxn id="45" idx="1"/>
        </xdr:cNvCxnSpPr>
      </xdr:nvCxnSpPr>
      <xdr:spPr>
        <a:xfrm>
          <a:off x="11783174" y="92456713"/>
          <a:ext cx="1594307" cy="241228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208</xdr:row>
      <xdr:rowOff>80267</xdr:rowOff>
    </xdr:from>
    <xdr:to>
      <xdr:col>9</xdr:col>
      <xdr:colOff>140792</xdr:colOff>
      <xdr:row>212</xdr:row>
      <xdr:rowOff>69696</xdr:rowOff>
    </xdr:to>
    <xdr:cxnSp macro="">
      <xdr:nvCxnSpPr>
        <xdr:cNvPr id="47" name="Straight Arrow Connector 46">
          <a:extLst>
            <a:ext uri="{FF2B5EF4-FFF2-40B4-BE49-F238E27FC236}">
              <a16:creationId xmlns:a16="http://schemas.microsoft.com/office/drawing/2014/main" id="{84590FFD-D1D0-477B-BCDC-4240526C7D14}"/>
            </a:ext>
          </a:extLst>
        </xdr:cNvPr>
        <xdr:cNvCxnSpPr>
          <a:endCxn id="7" idx="1"/>
        </xdr:cNvCxnSpPr>
      </xdr:nvCxnSpPr>
      <xdr:spPr>
        <a:xfrm>
          <a:off x="11777823" y="43424368"/>
          <a:ext cx="1558840" cy="974036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168273</xdr:colOff>
      <xdr:row>407</xdr:row>
      <xdr:rowOff>146771</xdr:rowOff>
    </xdr:from>
    <xdr:to>
      <xdr:col>11</xdr:col>
      <xdr:colOff>1776596</xdr:colOff>
      <xdr:row>413</xdr:row>
      <xdr:rowOff>58863</xdr:rowOff>
    </xdr:to>
    <xdr:pic>
      <xdr:nvPicPr>
        <xdr:cNvPr id="48" name="Picture 47" descr="Screenshot 2024-11-08 at 15.27.38">
          <a:extLst>
            <a:ext uri="{FF2B5EF4-FFF2-40B4-BE49-F238E27FC236}">
              <a16:creationId xmlns:a16="http://schemas.microsoft.com/office/drawing/2014/main" id="{E9FCE77C-80A3-4A6C-905A-09A0542D7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364144" y="95182726"/>
          <a:ext cx="4428365" cy="1389002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402</xdr:row>
      <xdr:rowOff>171236</xdr:rowOff>
    </xdr:from>
    <xdr:to>
      <xdr:col>9</xdr:col>
      <xdr:colOff>168273</xdr:colOff>
      <xdr:row>410</xdr:row>
      <xdr:rowOff>102817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0A1D607C-55C1-4E6F-9975-0471C0917E6F}"/>
            </a:ext>
          </a:extLst>
        </xdr:cNvPr>
        <xdr:cNvCxnSpPr>
          <a:endCxn id="48" idx="1"/>
        </xdr:cNvCxnSpPr>
      </xdr:nvCxnSpPr>
      <xdr:spPr>
        <a:xfrm>
          <a:off x="11777823" y="93976433"/>
          <a:ext cx="1586321" cy="1900794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186181</xdr:colOff>
      <xdr:row>414</xdr:row>
      <xdr:rowOff>832</xdr:rowOff>
    </xdr:from>
    <xdr:to>
      <xdr:col>11</xdr:col>
      <xdr:colOff>1778234</xdr:colOff>
      <xdr:row>425</xdr:row>
      <xdr:rowOff>137827</xdr:rowOff>
    </xdr:to>
    <xdr:pic>
      <xdr:nvPicPr>
        <xdr:cNvPr id="50" name="Picture 49" descr="Screenshot 2024-11-08 at 15.36.56">
          <a:extLst>
            <a:ext uri="{FF2B5EF4-FFF2-40B4-BE49-F238E27FC236}">
              <a16:creationId xmlns:a16="http://schemas.microsoft.com/office/drawing/2014/main" id="{C4241FC5-F765-4A91-9921-E1C811C1E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891598" y="90943415"/>
          <a:ext cx="4417803" cy="2814579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419</xdr:row>
      <xdr:rowOff>191038</xdr:rowOff>
    </xdr:from>
    <xdr:to>
      <xdr:col>9</xdr:col>
      <xdr:colOff>186181</xdr:colOff>
      <xdr:row>428</xdr:row>
      <xdr:rowOff>148166</xdr:rowOff>
    </xdr:to>
    <xdr:cxnSp macro="">
      <xdr:nvCxnSpPr>
        <xdr:cNvPr id="51" name="Straight Arrow Connector 50">
          <a:extLst>
            <a:ext uri="{FF2B5EF4-FFF2-40B4-BE49-F238E27FC236}">
              <a16:creationId xmlns:a16="http://schemas.microsoft.com/office/drawing/2014/main" id="{6C69CD1B-0AA3-4736-9BD3-B50285BE3343}"/>
            </a:ext>
          </a:extLst>
        </xdr:cNvPr>
        <xdr:cNvCxnSpPr>
          <a:endCxn id="50" idx="1"/>
        </xdr:cNvCxnSpPr>
      </xdr:nvCxnSpPr>
      <xdr:spPr>
        <a:xfrm flipV="1">
          <a:off x="12202583" y="92350705"/>
          <a:ext cx="1689015" cy="2147878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158936</xdr:colOff>
      <xdr:row>425</xdr:row>
      <xdr:rowOff>224910</xdr:rowOff>
    </xdr:from>
    <xdr:to>
      <xdr:col>11</xdr:col>
      <xdr:colOff>1776920</xdr:colOff>
      <xdr:row>430</xdr:row>
      <xdr:rowOff>75509</xdr:rowOff>
    </xdr:to>
    <xdr:pic>
      <xdr:nvPicPr>
        <xdr:cNvPr id="52" name="Picture 51" descr="Screenshot 2024-11-08 at 15.43.05">
          <a:extLst>
            <a:ext uri="{FF2B5EF4-FFF2-40B4-BE49-F238E27FC236}">
              <a16:creationId xmlns:a16="http://schemas.microsoft.com/office/drawing/2014/main" id="{7399862E-884A-4D25-92DC-7D87A2428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864353" y="93845077"/>
          <a:ext cx="4443734" cy="1067682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428</xdr:row>
      <xdr:rowOff>28501</xdr:rowOff>
    </xdr:from>
    <xdr:to>
      <xdr:col>9</xdr:col>
      <xdr:colOff>158936</xdr:colOff>
      <xdr:row>429</xdr:row>
      <xdr:rowOff>116417</xdr:rowOff>
    </xdr:to>
    <xdr:cxnSp macro="">
      <xdr:nvCxnSpPr>
        <xdr:cNvPr id="53" name="Straight Arrow Connector 52">
          <a:extLst>
            <a:ext uri="{FF2B5EF4-FFF2-40B4-BE49-F238E27FC236}">
              <a16:creationId xmlns:a16="http://schemas.microsoft.com/office/drawing/2014/main" id="{799341E2-85E5-493B-9C23-3B4ED87FCDAC}"/>
            </a:ext>
          </a:extLst>
        </xdr:cNvPr>
        <xdr:cNvCxnSpPr>
          <a:endCxn id="52" idx="1"/>
        </xdr:cNvCxnSpPr>
      </xdr:nvCxnSpPr>
      <xdr:spPr>
        <a:xfrm flipV="1">
          <a:off x="12202583" y="94378918"/>
          <a:ext cx="1661770" cy="33133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171899</xdr:colOff>
      <xdr:row>430</xdr:row>
      <xdr:rowOff>135262</xdr:rowOff>
    </xdr:from>
    <xdr:to>
      <xdr:col>11</xdr:col>
      <xdr:colOff>1775833</xdr:colOff>
      <xdr:row>435</xdr:row>
      <xdr:rowOff>123791</xdr:rowOff>
    </xdr:to>
    <xdr:pic>
      <xdr:nvPicPr>
        <xdr:cNvPr id="54" name="Picture 53" descr="Screenshot 2024-11-08 at 15.55.15">
          <a:extLst>
            <a:ext uri="{FF2B5EF4-FFF2-40B4-BE49-F238E27FC236}">
              <a16:creationId xmlns:a16="http://schemas.microsoft.com/office/drawing/2014/main" id="{84D03AA5-C677-4C6B-8BCC-8DDC9773E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877316" y="94972512"/>
          <a:ext cx="4429684" cy="1205612"/>
        </a:xfrm>
        <a:prstGeom prst="rect">
          <a:avLst/>
        </a:prstGeom>
      </xdr:spPr>
    </xdr:pic>
    <xdr:clientData/>
  </xdr:twoCellAnchor>
  <xdr:twoCellAnchor>
    <xdr:from>
      <xdr:col>8</xdr:col>
      <xdr:colOff>10584</xdr:colOff>
      <xdr:row>430</xdr:row>
      <xdr:rowOff>127000</xdr:rowOff>
    </xdr:from>
    <xdr:to>
      <xdr:col>9</xdr:col>
      <xdr:colOff>171899</xdr:colOff>
      <xdr:row>433</xdr:row>
      <xdr:rowOff>7818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DB7F0CE0-CD9E-43DC-AECD-CFCE1E0772ED}"/>
            </a:ext>
          </a:extLst>
        </xdr:cNvPr>
        <xdr:cNvCxnSpPr>
          <a:endCxn id="54" idx="1"/>
        </xdr:cNvCxnSpPr>
      </xdr:nvCxnSpPr>
      <xdr:spPr>
        <a:xfrm>
          <a:off x="12213167" y="94964250"/>
          <a:ext cx="1664149" cy="611068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155787</xdr:colOff>
      <xdr:row>435</xdr:row>
      <xdr:rowOff>207795</xdr:rowOff>
    </xdr:from>
    <xdr:to>
      <xdr:col>11</xdr:col>
      <xdr:colOff>1773665</xdr:colOff>
      <xdr:row>445</xdr:row>
      <xdr:rowOff>107378</xdr:rowOff>
    </xdr:to>
    <xdr:pic>
      <xdr:nvPicPr>
        <xdr:cNvPr id="56" name="Picture 55" descr="Screenshot 2024-11-08 at 16.00.48">
          <a:extLst>
            <a:ext uri="{FF2B5EF4-FFF2-40B4-BE49-F238E27FC236}">
              <a16:creationId xmlns:a16="http://schemas.microsoft.com/office/drawing/2014/main" id="{00B75DD3-6E69-4F42-8D33-C9C0023E3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861204" y="96262128"/>
          <a:ext cx="4443628" cy="23337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431</xdr:row>
      <xdr:rowOff>127000</xdr:rowOff>
    </xdr:from>
    <xdr:to>
      <xdr:col>9</xdr:col>
      <xdr:colOff>155787</xdr:colOff>
      <xdr:row>440</xdr:row>
      <xdr:rowOff>157586</xdr:rowOff>
    </xdr:to>
    <xdr:cxnSp macro="">
      <xdr:nvCxnSpPr>
        <xdr:cNvPr id="57" name="Straight Arrow Connector 56">
          <a:extLst>
            <a:ext uri="{FF2B5EF4-FFF2-40B4-BE49-F238E27FC236}">
              <a16:creationId xmlns:a16="http://schemas.microsoft.com/office/drawing/2014/main" id="{7769B301-7C34-4CEF-BBD9-7F9EFEA028F2}"/>
            </a:ext>
          </a:extLst>
        </xdr:cNvPr>
        <xdr:cNvCxnSpPr>
          <a:endCxn id="56" idx="1"/>
        </xdr:cNvCxnSpPr>
      </xdr:nvCxnSpPr>
      <xdr:spPr>
        <a:xfrm>
          <a:off x="12202583" y="95207667"/>
          <a:ext cx="1658621" cy="2221336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170509</xdr:colOff>
      <xdr:row>445</xdr:row>
      <xdr:rowOff>181581</xdr:rowOff>
    </xdr:from>
    <xdr:to>
      <xdr:col>11</xdr:col>
      <xdr:colOff>1789257</xdr:colOff>
      <xdr:row>448</xdr:row>
      <xdr:rowOff>139486</xdr:rowOff>
    </xdr:to>
    <xdr:pic>
      <xdr:nvPicPr>
        <xdr:cNvPr id="58" name="Picture 57" descr="Screenshot 2024-11-08 at 16.02.48">
          <a:extLst>
            <a:ext uri="{FF2B5EF4-FFF2-40B4-BE49-F238E27FC236}">
              <a16:creationId xmlns:a16="http://schemas.microsoft.com/office/drawing/2014/main" id="{7CAE1AC8-9C01-4453-955A-D9FEA3D94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875926" y="98670081"/>
          <a:ext cx="4444498" cy="68815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439</xdr:row>
      <xdr:rowOff>148167</xdr:rowOff>
    </xdr:from>
    <xdr:to>
      <xdr:col>9</xdr:col>
      <xdr:colOff>170509</xdr:colOff>
      <xdr:row>447</xdr:row>
      <xdr:rowOff>38826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9B88B10A-A1FB-4FAF-895B-98C0DF83101F}"/>
            </a:ext>
          </a:extLst>
        </xdr:cNvPr>
        <xdr:cNvCxnSpPr>
          <a:endCxn id="58" idx="1"/>
        </xdr:cNvCxnSpPr>
      </xdr:nvCxnSpPr>
      <xdr:spPr>
        <a:xfrm>
          <a:off x="12202583" y="97176167"/>
          <a:ext cx="1673343" cy="183799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169240</xdr:colOff>
      <xdr:row>448</xdr:row>
      <xdr:rowOff>241379</xdr:rowOff>
    </xdr:from>
    <xdr:to>
      <xdr:col>11</xdr:col>
      <xdr:colOff>1805279</xdr:colOff>
      <xdr:row>450</xdr:row>
      <xdr:rowOff>176588</xdr:rowOff>
    </xdr:to>
    <xdr:pic>
      <xdr:nvPicPr>
        <xdr:cNvPr id="60" name="Picture 59" descr="Screenshot 2024-11-08 at 16.05.39">
          <a:extLst>
            <a:ext uri="{FF2B5EF4-FFF2-40B4-BE49-F238E27FC236}">
              <a16:creationId xmlns:a16="http://schemas.microsoft.com/office/drawing/2014/main" id="{4E37BCE2-1D28-4304-8906-812090850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874657" y="99460129"/>
          <a:ext cx="4461789" cy="422042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440</xdr:row>
      <xdr:rowOff>90969</xdr:rowOff>
    </xdr:from>
    <xdr:to>
      <xdr:col>9</xdr:col>
      <xdr:colOff>169240</xdr:colOff>
      <xdr:row>449</xdr:row>
      <xdr:rowOff>208983</xdr:rowOff>
    </xdr:to>
    <xdr:cxnSp macro="">
      <xdr:nvCxnSpPr>
        <xdr:cNvPr id="61" name="Straight Arrow Connector 60">
          <a:extLst>
            <a:ext uri="{FF2B5EF4-FFF2-40B4-BE49-F238E27FC236}">
              <a16:creationId xmlns:a16="http://schemas.microsoft.com/office/drawing/2014/main" id="{E2A78584-5AE1-45E1-A2F4-7B048C1FAA83}"/>
            </a:ext>
          </a:extLst>
        </xdr:cNvPr>
        <xdr:cNvCxnSpPr>
          <a:endCxn id="60" idx="1"/>
        </xdr:cNvCxnSpPr>
      </xdr:nvCxnSpPr>
      <xdr:spPr>
        <a:xfrm>
          <a:off x="12202583" y="97362386"/>
          <a:ext cx="1672074" cy="2308764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169240</xdr:colOff>
      <xdr:row>451</xdr:row>
      <xdr:rowOff>74711</xdr:rowOff>
    </xdr:from>
    <xdr:to>
      <xdr:col>11</xdr:col>
      <xdr:colOff>1771852</xdr:colOff>
      <xdr:row>452</xdr:row>
      <xdr:rowOff>95250</xdr:rowOff>
    </xdr:to>
    <xdr:pic>
      <xdr:nvPicPr>
        <xdr:cNvPr id="62" name="Picture 61" descr="Screenshot 2024-11-08 at 16.06.15">
          <a:extLst>
            <a:ext uri="{FF2B5EF4-FFF2-40B4-BE49-F238E27FC236}">
              <a16:creationId xmlns:a16="http://schemas.microsoft.com/office/drawing/2014/main" id="{85121901-74DF-4202-B0EF-279C78568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874657" y="100023711"/>
          <a:ext cx="4428362" cy="263956"/>
        </a:xfrm>
        <a:prstGeom prst="rect">
          <a:avLst/>
        </a:prstGeom>
      </xdr:spPr>
    </xdr:pic>
    <xdr:clientData/>
  </xdr:twoCellAnchor>
  <xdr:twoCellAnchor>
    <xdr:from>
      <xdr:col>8</xdr:col>
      <xdr:colOff>10584</xdr:colOff>
      <xdr:row>441</xdr:row>
      <xdr:rowOff>137584</xdr:rowOff>
    </xdr:from>
    <xdr:to>
      <xdr:col>9</xdr:col>
      <xdr:colOff>169240</xdr:colOff>
      <xdr:row>451</xdr:row>
      <xdr:rowOff>206689</xdr:rowOff>
    </xdr:to>
    <xdr:cxnSp macro="">
      <xdr:nvCxnSpPr>
        <xdr:cNvPr id="63" name="Straight Arrow Connector 62">
          <a:extLst>
            <a:ext uri="{FF2B5EF4-FFF2-40B4-BE49-F238E27FC236}">
              <a16:creationId xmlns:a16="http://schemas.microsoft.com/office/drawing/2014/main" id="{A96E66A6-3729-4285-8EBD-81D8915F5D56}"/>
            </a:ext>
          </a:extLst>
        </xdr:cNvPr>
        <xdr:cNvCxnSpPr>
          <a:endCxn id="62" idx="1"/>
        </xdr:cNvCxnSpPr>
      </xdr:nvCxnSpPr>
      <xdr:spPr>
        <a:xfrm>
          <a:off x="12213167" y="97652417"/>
          <a:ext cx="1661490" cy="250327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509</xdr:row>
      <xdr:rowOff>188931</xdr:rowOff>
    </xdr:from>
    <xdr:to>
      <xdr:col>9</xdr:col>
      <xdr:colOff>180710</xdr:colOff>
      <xdr:row>516</xdr:row>
      <xdr:rowOff>117725</xdr:rowOff>
    </xdr:to>
    <xdr:cxnSp macro="">
      <xdr:nvCxnSpPr>
        <xdr:cNvPr id="64" name="Straight Arrow Connector 63">
          <a:extLst>
            <a:ext uri="{FF2B5EF4-FFF2-40B4-BE49-F238E27FC236}">
              <a16:creationId xmlns:a16="http://schemas.microsoft.com/office/drawing/2014/main" id="{AC2298CD-4581-4D8D-9052-ACF21F3FCC37}"/>
            </a:ext>
          </a:extLst>
        </xdr:cNvPr>
        <xdr:cNvCxnSpPr>
          <a:endCxn id="65" idx="1"/>
        </xdr:cNvCxnSpPr>
      </xdr:nvCxnSpPr>
      <xdr:spPr>
        <a:xfrm flipV="1">
          <a:off x="11777823" y="121316965"/>
          <a:ext cx="1598758" cy="1651856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180710</xdr:colOff>
      <xdr:row>502</xdr:row>
      <xdr:rowOff>169168</xdr:rowOff>
    </xdr:from>
    <xdr:to>
      <xdr:col>11</xdr:col>
      <xdr:colOff>1795801</xdr:colOff>
      <xdr:row>516</xdr:row>
      <xdr:rowOff>208694</xdr:rowOff>
    </xdr:to>
    <xdr:pic>
      <xdr:nvPicPr>
        <xdr:cNvPr id="65" name="Picture 64" descr="Screenshot 2024-11-09 at 14.59.58">
          <a:extLst>
            <a:ext uri="{FF2B5EF4-FFF2-40B4-BE49-F238E27FC236}">
              <a16:creationId xmlns:a16="http://schemas.microsoft.com/office/drawing/2014/main" id="{ED8B03B6-0827-484C-8C66-187F482C9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rcRect r="207"/>
        <a:stretch>
          <a:fillRect/>
        </a:stretch>
      </xdr:blipFill>
      <xdr:spPr>
        <a:xfrm rot="10800000" flipH="1" flipV="1">
          <a:off x="13376581" y="119574140"/>
          <a:ext cx="4435133" cy="34856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521</xdr:row>
      <xdr:rowOff>35578</xdr:rowOff>
    </xdr:from>
    <xdr:to>
      <xdr:col>9</xdr:col>
      <xdr:colOff>173912</xdr:colOff>
      <xdr:row>523</xdr:row>
      <xdr:rowOff>85618</xdr:rowOff>
    </xdr:to>
    <xdr:cxnSp macro="">
      <xdr:nvCxnSpPr>
        <xdr:cNvPr id="66" name="Straight Arrow Connector 65">
          <a:extLst>
            <a:ext uri="{FF2B5EF4-FFF2-40B4-BE49-F238E27FC236}">
              <a16:creationId xmlns:a16="http://schemas.microsoft.com/office/drawing/2014/main" id="{CB2D3235-66DA-423F-9106-6BDFD1A33141}"/>
            </a:ext>
          </a:extLst>
        </xdr:cNvPr>
        <xdr:cNvCxnSpPr>
          <a:cxnSpLocks/>
          <a:endCxn id="107" idx="1"/>
        </xdr:cNvCxnSpPr>
      </xdr:nvCxnSpPr>
      <xdr:spPr>
        <a:xfrm flipV="1">
          <a:off x="11777823" y="124117432"/>
          <a:ext cx="1591960" cy="542343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176900</xdr:colOff>
      <xdr:row>525</xdr:row>
      <xdr:rowOff>101671</xdr:rowOff>
    </xdr:from>
    <xdr:to>
      <xdr:col>11</xdr:col>
      <xdr:colOff>1747496</xdr:colOff>
      <xdr:row>526</xdr:row>
      <xdr:rowOff>228321</xdr:rowOff>
    </xdr:to>
    <xdr:pic>
      <xdr:nvPicPr>
        <xdr:cNvPr id="67" name="Picture 66" descr="Screenshot 2024-11-13 at 13.45.28">
          <a:extLst>
            <a:ext uri="{FF2B5EF4-FFF2-40B4-BE49-F238E27FC236}">
              <a16:creationId xmlns:a16="http://schemas.microsoft.com/office/drawing/2014/main" id="{D67E7ECB-BAB2-4ADC-B9B9-F2D3B5E75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3372771" y="125168132"/>
          <a:ext cx="4390638" cy="372801"/>
        </a:xfrm>
        <a:prstGeom prst="rect">
          <a:avLst/>
        </a:prstGeom>
      </xdr:spPr>
    </xdr:pic>
    <xdr:clientData/>
  </xdr:twoCellAnchor>
  <xdr:twoCellAnchor>
    <xdr:from>
      <xdr:col>8</xdr:col>
      <xdr:colOff>10702</xdr:colOff>
      <xdr:row>526</xdr:row>
      <xdr:rowOff>41921</xdr:rowOff>
    </xdr:from>
    <xdr:to>
      <xdr:col>9</xdr:col>
      <xdr:colOff>176900</xdr:colOff>
      <xdr:row>528</xdr:row>
      <xdr:rowOff>128427</xdr:rowOff>
    </xdr:to>
    <xdr:cxnSp macro="">
      <xdr:nvCxnSpPr>
        <xdr:cNvPr id="68" name="Straight Arrow Connector 67">
          <a:extLst>
            <a:ext uri="{FF2B5EF4-FFF2-40B4-BE49-F238E27FC236}">
              <a16:creationId xmlns:a16="http://schemas.microsoft.com/office/drawing/2014/main" id="{5B815150-F73D-4120-87D5-1CFFCAACC516}"/>
            </a:ext>
          </a:extLst>
        </xdr:cNvPr>
        <xdr:cNvCxnSpPr>
          <a:endCxn id="67" idx="1"/>
        </xdr:cNvCxnSpPr>
      </xdr:nvCxnSpPr>
      <xdr:spPr>
        <a:xfrm flipV="1">
          <a:off x="11788525" y="125354533"/>
          <a:ext cx="1584246" cy="57881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528</xdr:row>
      <xdr:rowOff>143075</xdr:rowOff>
    </xdr:from>
    <xdr:to>
      <xdr:col>9</xdr:col>
      <xdr:colOff>162025</xdr:colOff>
      <xdr:row>529</xdr:row>
      <xdr:rowOff>112375</xdr:rowOff>
    </xdr:to>
    <xdr:cxnSp macro="">
      <xdr:nvCxnSpPr>
        <xdr:cNvPr id="69" name="Straight Arrow Connector 68">
          <a:extLst>
            <a:ext uri="{FF2B5EF4-FFF2-40B4-BE49-F238E27FC236}">
              <a16:creationId xmlns:a16="http://schemas.microsoft.com/office/drawing/2014/main" id="{9C48DCB9-659F-4A09-B65B-E7AB06350573}"/>
            </a:ext>
          </a:extLst>
        </xdr:cNvPr>
        <xdr:cNvCxnSpPr>
          <a:endCxn id="70" idx="1"/>
        </xdr:cNvCxnSpPr>
      </xdr:nvCxnSpPr>
      <xdr:spPr>
        <a:xfrm flipV="1">
          <a:off x="11777823" y="125947991"/>
          <a:ext cx="1580073" cy="215451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162025</xdr:colOff>
      <xdr:row>527</xdr:row>
      <xdr:rowOff>82807</xdr:rowOff>
    </xdr:from>
    <xdr:to>
      <xdr:col>11</xdr:col>
      <xdr:colOff>1755837</xdr:colOff>
      <xdr:row>529</xdr:row>
      <xdr:rowOff>203343</xdr:rowOff>
    </xdr:to>
    <xdr:pic>
      <xdr:nvPicPr>
        <xdr:cNvPr id="70" name="Picture 69" descr="Screenshot 2024-11-13 at 13.50.12">
          <a:extLst>
            <a:ext uri="{FF2B5EF4-FFF2-40B4-BE49-F238E27FC236}">
              <a16:creationId xmlns:a16="http://schemas.microsoft.com/office/drawing/2014/main" id="{23695D88-3729-4CC9-A875-4D177A41D5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357896" y="125641571"/>
          <a:ext cx="4413854" cy="612839"/>
        </a:xfrm>
        <a:prstGeom prst="rect">
          <a:avLst/>
        </a:prstGeom>
      </xdr:spPr>
    </xdr:pic>
    <xdr:clientData/>
  </xdr:twoCellAnchor>
  <xdr:twoCellAnchor editAs="oneCell">
    <xdr:from>
      <xdr:col>9</xdr:col>
      <xdr:colOff>158941</xdr:colOff>
      <xdr:row>530</xdr:row>
      <xdr:rowOff>23325</xdr:rowOff>
    </xdr:from>
    <xdr:to>
      <xdr:col>11</xdr:col>
      <xdr:colOff>1732720</xdr:colOff>
      <xdr:row>536</xdr:row>
      <xdr:rowOff>176588</xdr:rowOff>
    </xdr:to>
    <xdr:pic>
      <xdr:nvPicPr>
        <xdr:cNvPr id="71" name="Picture 70" descr="Screenshot 2024-11-13 at 13.50.58">
          <a:extLst>
            <a:ext uri="{FF2B5EF4-FFF2-40B4-BE49-F238E27FC236}">
              <a16:creationId xmlns:a16="http://schemas.microsoft.com/office/drawing/2014/main" id="{766555F1-D15D-4747-8D67-8DE688E0F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354812" y="126320544"/>
          <a:ext cx="4393821" cy="1630173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530</xdr:row>
      <xdr:rowOff>117725</xdr:rowOff>
    </xdr:from>
    <xdr:to>
      <xdr:col>9</xdr:col>
      <xdr:colOff>158941</xdr:colOff>
      <xdr:row>533</xdr:row>
      <xdr:rowOff>99957</xdr:rowOff>
    </xdr:to>
    <xdr:cxnSp macro="">
      <xdr:nvCxnSpPr>
        <xdr:cNvPr id="72" name="Straight Arrow Connector 71">
          <a:extLst>
            <a:ext uri="{FF2B5EF4-FFF2-40B4-BE49-F238E27FC236}">
              <a16:creationId xmlns:a16="http://schemas.microsoft.com/office/drawing/2014/main" id="{AE0B8AB1-197F-4FAD-90ED-A1DDC3A9AC88}"/>
            </a:ext>
          </a:extLst>
        </xdr:cNvPr>
        <xdr:cNvCxnSpPr>
          <a:endCxn id="71" idx="1"/>
        </xdr:cNvCxnSpPr>
      </xdr:nvCxnSpPr>
      <xdr:spPr>
        <a:xfrm>
          <a:off x="11777823" y="126414944"/>
          <a:ext cx="1576989" cy="720687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5351</xdr:colOff>
      <xdr:row>531</xdr:row>
      <xdr:rowOff>139129</xdr:rowOff>
    </xdr:from>
    <xdr:to>
      <xdr:col>9</xdr:col>
      <xdr:colOff>159214</xdr:colOff>
      <xdr:row>537</xdr:row>
      <xdr:rowOff>227533</xdr:rowOff>
    </xdr:to>
    <xdr:cxnSp macro="">
      <xdr:nvCxnSpPr>
        <xdr:cNvPr id="73" name="Straight Arrow Connector 72">
          <a:extLst>
            <a:ext uri="{FF2B5EF4-FFF2-40B4-BE49-F238E27FC236}">
              <a16:creationId xmlns:a16="http://schemas.microsoft.com/office/drawing/2014/main" id="{647ED078-BB98-418A-8405-DAB5FC1AC0CA}"/>
            </a:ext>
          </a:extLst>
        </xdr:cNvPr>
        <xdr:cNvCxnSpPr>
          <a:endCxn id="76" idx="1"/>
        </xdr:cNvCxnSpPr>
      </xdr:nvCxnSpPr>
      <xdr:spPr>
        <a:xfrm>
          <a:off x="11783174" y="126682500"/>
          <a:ext cx="1571911" cy="1565314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5351</xdr:colOff>
      <xdr:row>543</xdr:row>
      <xdr:rowOff>221953</xdr:rowOff>
    </xdr:from>
    <xdr:to>
      <xdr:col>9</xdr:col>
      <xdr:colOff>151322</xdr:colOff>
      <xdr:row>548</xdr:row>
      <xdr:rowOff>128427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388B7769-B22D-4645-B635-EBB5FF78F73D}"/>
            </a:ext>
          </a:extLst>
        </xdr:cNvPr>
        <xdr:cNvCxnSpPr>
          <a:endCxn id="77" idx="1"/>
        </xdr:cNvCxnSpPr>
      </xdr:nvCxnSpPr>
      <xdr:spPr>
        <a:xfrm flipV="1">
          <a:off x="11783174" y="129719144"/>
          <a:ext cx="1564019" cy="113723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5351</xdr:colOff>
      <xdr:row>550</xdr:row>
      <xdr:rowOff>133182</xdr:rowOff>
    </xdr:from>
    <xdr:to>
      <xdr:col>9</xdr:col>
      <xdr:colOff>156133</xdr:colOff>
      <xdr:row>552</xdr:row>
      <xdr:rowOff>133778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385E667E-57D3-4630-B2F7-7869CB003ED5}"/>
            </a:ext>
          </a:extLst>
        </xdr:cNvPr>
        <xdr:cNvCxnSpPr>
          <a:endCxn id="78" idx="1"/>
        </xdr:cNvCxnSpPr>
      </xdr:nvCxnSpPr>
      <xdr:spPr>
        <a:xfrm flipV="1">
          <a:off x="11783174" y="131353435"/>
          <a:ext cx="1568830" cy="492899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159214</xdr:colOff>
      <xdr:row>536</xdr:row>
      <xdr:rowOff>230319</xdr:rowOff>
    </xdr:from>
    <xdr:to>
      <xdr:col>11</xdr:col>
      <xdr:colOff>1763706</xdr:colOff>
      <xdr:row>538</xdr:row>
      <xdr:rowOff>224747</xdr:rowOff>
    </xdr:to>
    <xdr:pic>
      <xdr:nvPicPr>
        <xdr:cNvPr id="76" name="Picture 75" descr="Screenshot 2024-11-19 at 09.17.00">
          <a:extLst>
            <a:ext uri="{FF2B5EF4-FFF2-40B4-BE49-F238E27FC236}">
              <a16:creationId xmlns:a16="http://schemas.microsoft.com/office/drawing/2014/main" id="{308164EC-9FEE-450D-802E-078DBAF045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355085" y="128004448"/>
          <a:ext cx="4424534" cy="486732"/>
        </a:xfrm>
        <a:prstGeom prst="rect">
          <a:avLst/>
        </a:prstGeom>
      </xdr:spPr>
    </xdr:pic>
    <xdr:clientData/>
  </xdr:twoCellAnchor>
  <xdr:twoCellAnchor editAs="oneCell">
    <xdr:from>
      <xdr:col>9</xdr:col>
      <xdr:colOff>151322</xdr:colOff>
      <xdr:row>539</xdr:row>
      <xdr:rowOff>47923</xdr:rowOff>
    </xdr:from>
    <xdr:to>
      <xdr:col>11</xdr:col>
      <xdr:colOff>1757104</xdr:colOff>
      <xdr:row>548</xdr:row>
      <xdr:rowOff>149831</xdr:rowOff>
    </xdr:to>
    <xdr:pic>
      <xdr:nvPicPr>
        <xdr:cNvPr id="77" name="Picture 76" descr="Screenshot 2024-11-19 at 10.05.05">
          <a:extLst>
            <a:ext uri="{FF2B5EF4-FFF2-40B4-BE49-F238E27FC236}">
              <a16:creationId xmlns:a16="http://schemas.microsoft.com/office/drawing/2014/main" id="{397CC56C-68F4-4D30-99C0-281BB7D25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347193" y="128560507"/>
          <a:ext cx="4425824" cy="2317273"/>
        </a:xfrm>
        <a:prstGeom prst="rect">
          <a:avLst/>
        </a:prstGeom>
      </xdr:spPr>
    </xdr:pic>
    <xdr:clientData/>
  </xdr:twoCellAnchor>
  <xdr:twoCellAnchor editAs="oneCell">
    <xdr:from>
      <xdr:col>9</xdr:col>
      <xdr:colOff>156133</xdr:colOff>
      <xdr:row>548</xdr:row>
      <xdr:rowOff>213532</xdr:rowOff>
    </xdr:from>
    <xdr:to>
      <xdr:col>11</xdr:col>
      <xdr:colOff>1765871</xdr:colOff>
      <xdr:row>552</xdr:row>
      <xdr:rowOff>52832</xdr:rowOff>
    </xdr:to>
    <xdr:pic>
      <xdr:nvPicPr>
        <xdr:cNvPr id="78" name="Picture 77" descr="Screenshot 2024-11-19 at 10.05.51">
          <a:extLst>
            <a:ext uri="{FF2B5EF4-FFF2-40B4-BE49-F238E27FC236}">
              <a16:creationId xmlns:a16="http://schemas.microsoft.com/office/drawing/2014/main" id="{0E835A60-B02C-4B43-84A4-E48371FC6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352004" y="130941481"/>
          <a:ext cx="4429780" cy="82390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557</xdr:row>
      <xdr:rowOff>144481</xdr:rowOff>
    </xdr:from>
    <xdr:to>
      <xdr:col>9</xdr:col>
      <xdr:colOff>155821</xdr:colOff>
      <xdr:row>560</xdr:row>
      <xdr:rowOff>128427</xdr:rowOff>
    </xdr:to>
    <xdr:cxnSp macro="">
      <xdr:nvCxnSpPr>
        <xdr:cNvPr id="79" name="Straight Arrow Connector 78">
          <a:extLst>
            <a:ext uri="{FF2B5EF4-FFF2-40B4-BE49-F238E27FC236}">
              <a16:creationId xmlns:a16="http://schemas.microsoft.com/office/drawing/2014/main" id="{6CB28051-F2B3-438C-8BDB-622759994706}"/>
            </a:ext>
          </a:extLst>
        </xdr:cNvPr>
        <xdr:cNvCxnSpPr>
          <a:endCxn id="80" idx="1"/>
        </xdr:cNvCxnSpPr>
      </xdr:nvCxnSpPr>
      <xdr:spPr>
        <a:xfrm flipV="1">
          <a:off x="11777823" y="133087796"/>
          <a:ext cx="1573869" cy="722401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155821</xdr:colOff>
      <xdr:row>553</xdr:row>
      <xdr:rowOff>203344</xdr:rowOff>
    </xdr:from>
    <xdr:to>
      <xdr:col>11</xdr:col>
      <xdr:colOff>1774512</xdr:colOff>
      <xdr:row>561</xdr:row>
      <xdr:rowOff>85619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61D1E4B8-494E-4832-A3D6-A4CE3553B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351692" y="132162052"/>
          <a:ext cx="4438733" cy="1851488"/>
        </a:xfrm>
        <a:prstGeom prst="rect">
          <a:avLst/>
        </a:prstGeom>
      </xdr:spPr>
    </xdr:pic>
    <xdr:clientData/>
  </xdr:twoCellAnchor>
  <xdr:twoCellAnchor editAs="oneCell">
    <xdr:from>
      <xdr:col>9</xdr:col>
      <xdr:colOff>148895</xdr:colOff>
      <xdr:row>561</xdr:row>
      <xdr:rowOff>230098</xdr:rowOff>
    </xdr:from>
    <xdr:to>
      <xdr:col>11</xdr:col>
      <xdr:colOff>1781924</xdr:colOff>
      <xdr:row>566</xdr:row>
      <xdr:rowOff>169832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990D33DC-B830-4871-BF13-230EC1070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344766" y="134158019"/>
          <a:ext cx="4453071" cy="1170493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563</xdr:row>
      <xdr:rowOff>128427</xdr:rowOff>
    </xdr:from>
    <xdr:to>
      <xdr:col>9</xdr:col>
      <xdr:colOff>148895</xdr:colOff>
      <xdr:row>564</xdr:row>
      <xdr:rowOff>76890</xdr:rowOff>
    </xdr:to>
    <xdr:cxnSp macro="">
      <xdr:nvCxnSpPr>
        <xdr:cNvPr id="82" name="Straight Arrow Connector 81">
          <a:extLst>
            <a:ext uri="{FF2B5EF4-FFF2-40B4-BE49-F238E27FC236}">
              <a16:creationId xmlns:a16="http://schemas.microsoft.com/office/drawing/2014/main" id="{D4DAE29C-4AEF-47B9-B445-F214C8ED210D}"/>
            </a:ext>
          </a:extLst>
        </xdr:cNvPr>
        <xdr:cNvCxnSpPr>
          <a:endCxn id="81" idx="1"/>
        </xdr:cNvCxnSpPr>
      </xdr:nvCxnSpPr>
      <xdr:spPr>
        <a:xfrm>
          <a:off x="11777823" y="134548652"/>
          <a:ext cx="1566943" cy="194614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149185</xdr:colOff>
      <xdr:row>567</xdr:row>
      <xdr:rowOff>7225</xdr:rowOff>
    </xdr:from>
    <xdr:to>
      <xdr:col>11</xdr:col>
      <xdr:colOff>1768661</xdr:colOff>
      <xdr:row>570</xdr:row>
      <xdr:rowOff>74915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BCF3CF0B-D86B-4F54-B954-1BD0C45D7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345056" y="135412056"/>
          <a:ext cx="4439518" cy="806146"/>
        </a:xfrm>
        <a:prstGeom prst="rect">
          <a:avLst/>
        </a:prstGeom>
      </xdr:spPr>
    </xdr:pic>
    <xdr:clientData/>
  </xdr:twoCellAnchor>
  <xdr:twoCellAnchor>
    <xdr:from>
      <xdr:col>8</xdr:col>
      <xdr:colOff>5351</xdr:colOff>
      <xdr:row>564</xdr:row>
      <xdr:rowOff>133778</xdr:rowOff>
    </xdr:from>
    <xdr:to>
      <xdr:col>9</xdr:col>
      <xdr:colOff>149185</xdr:colOff>
      <xdr:row>568</xdr:row>
      <xdr:rowOff>164146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17763D2B-A462-403E-869C-67B2E91CC582}"/>
            </a:ext>
          </a:extLst>
        </xdr:cNvPr>
        <xdr:cNvCxnSpPr>
          <a:endCxn id="83" idx="1"/>
        </xdr:cNvCxnSpPr>
      </xdr:nvCxnSpPr>
      <xdr:spPr>
        <a:xfrm>
          <a:off x="11783174" y="134800154"/>
          <a:ext cx="1561882" cy="1014975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172586</xdr:colOff>
      <xdr:row>571</xdr:row>
      <xdr:rowOff>6198</xdr:rowOff>
    </xdr:from>
    <xdr:to>
      <xdr:col>11</xdr:col>
      <xdr:colOff>1776573</xdr:colOff>
      <xdr:row>573</xdr:row>
      <xdr:rowOff>7019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1432766C-C07E-4CB7-B18D-2F6B5F318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368457" y="136395636"/>
          <a:ext cx="4424029" cy="49312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567</xdr:row>
      <xdr:rowOff>139130</xdr:rowOff>
    </xdr:from>
    <xdr:to>
      <xdr:col>9</xdr:col>
      <xdr:colOff>172586</xdr:colOff>
      <xdr:row>572</xdr:row>
      <xdr:rowOff>6609</xdr:rowOff>
    </xdr:to>
    <xdr:cxnSp macro="">
      <xdr:nvCxnSpPr>
        <xdr:cNvPr id="86" name="Straight Arrow Connector 85">
          <a:extLst>
            <a:ext uri="{FF2B5EF4-FFF2-40B4-BE49-F238E27FC236}">
              <a16:creationId xmlns:a16="http://schemas.microsoft.com/office/drawing/2014/main" id="{95551AFD-F761-4E98-B283-94F25A50ADC2}"/>
            </a:ext>
          </a:extLst>
        </xdr:cNvPr>
        <xdr:cNvCxnSpPr>
          <a:endCxn id="85" idx="1"/>
        </xdr:cNvCxnSpPr>
      </xdr:nvCxnSpPr>
      <xdr:spPr>
        <a:xfrm>
          <a:off x="11777823" y="135543961"/>
          <a:ext cx="1590634" cy="1098238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173965</xdr:colOff>
      <xdr:row>676</xdr:row>
      <xdr:rowOff>189912</xdr:rowOff>
    </xdr:from>
    <xdr:to>
      <xdr:col>11</xdr:col>
      <xdr:colOff>1739115</xdr:colOff>
      <xdr:row>679</xdr:row>
      <xdr:rowOff>44559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9AB217BE-4940-4FEA-84D9-382DD60A2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3369836" y="164394491"/>
          <a:ext cx="4385192" cy="593102"/>
        </a:xfrm>
        <a:prstGeom prst="rect">
          <a:avLst/>
        </a:prstGeom>
      </xdr:spPr>
    </xdr:pic>
    <xdr:clientData/>
  </xdr:twoCellAnchor>
  <xdr:twoCellAnchor>
    <xdr:from>
      <xdr:col>8</xdr:col>
      <xdr:colOff>10584</xdr:colOff>
      <xdr:row>675</xdr:row>
      <xdr:rowOff>95250</xdr:rowOff>
    </xdr:from>
    <xdr:to>
      <xdr:col>9</xdr:col>
      <xdr:colOff>173965</xdr:colOff>
      <xdr:row>677</xdr:row>
      <xdr:rowOff>240312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001A0083-1DB0-4BCC-8980-46B5A22D025A}"/>
            </a:ext>
          </a:extLst>
        </xdr:cNvPr>
        <xdr:cNvCxnSpPr>
          <a:endCxn id="87" idx="1"/>
        </xdr:cNvCxnSpPr>
      </xdr:nvCxnSpPr>
      <xdr:spPr>
        <a:xfrm>
          <a:off x="11788407" y="164053677"/>
          <a:ext cx="1581429" cy="637365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148167</xdr:colOff>
      <xdr:row>668</xdr:row>
      <xdr:rowOff>48161</xdr:rowOff>
    </xdr:from>
    <xdr:to>
      <xdr:col>11</xdr:col>
      <xdr:colOff>1760520</xdr:colOff>
      <xdr:row>669</xdr:row>
      <xdr:rowOff>13847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876005AA-F5B2-488A-868B-9AD8ECFC2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344038" y="162283526"/>
          <a:ext cx="4432395" cy="211838"/>
        </a:xfrm>
        <a:prstGeom prst="rect">
          <a:avLst/>
        </a:prstGeom>
      </xdr:spPr>
    </xdr:pic>
    <xdr:clientData/>
  </xdr:twoCellAnchor>
  <xdr:twoCellAnchor>
    <xdr:from>
      <xdr:col>8</xdr:col>
      <xdr:colOff>4233</xdr:colOff>
      <xdr:row>668</xdr:row>
      <xdr:rowOff>154080</xdr:rowOff>
    </xdr:from>
    <xdr:to>
      <xdr:col>9</xdr:col>
      <xdr:colOff>148167</xdr:colOff>
      <xdr:row>672</xdr:row>
      <xdr:rowOff>88901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5EB42863-EF11-4F35-A49B-1642AC0ED83A}"/>
            </a:ext>
          </a:extLst>
        </xdr:cNvPr>
        <xdr:cNvCxnSpPr>
          <a:endCxn id="89" idx="1"/>
        </xdr:cNvCxnSpPr>
      </xdr:nvCxnSpPr>
      <xdr:spPr>
        <a:xfrm flipV="1">
          <a:off x="11782056" y="162389445"/>
          <a:ext cx="1561982" cy="919428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169333</xdr:colOff>
      <xdr:row>673</xdr:row>
      <xdr:rowOff>192640</xdr:rowOff>
    </xdr:from>
    <xdr:to>
      <xdr:col>11</xdr:col>
      <xdr:colOff>1758663</xdr:colOff>
      <xdr:row>676</xdr:row>
      <xdr:rowOff>58804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A26C0A4F-92BE-4361-A132-AC918DD2F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365204" y="163658764"/>
          <a:ext cx="4409372" cy="604619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674</xdr:row>
      <xdr:rowOff>127000</xdr:rowOff>
    </xdr:from>
    <xdr:to>
      <xdr:col>9</xdr:col>
      <xdr:colOff>169333</xdr:colOff>
      <xdr:row>675</xdr:row>
      <xdr:rowOff>2647</xdr:rowOff>
    </xdr:to>
    <xdr:cxnSp macro="">
      <xdr:nvCxnSpPr>
        <xdr:cNvPr id="92" name="Straight Arrow Connector 91">
          <a:extLst>
            <a:ext uri="{FF2B5EF4-FFF2-40B4-BE49-F238E27FC236}">
              <a16:creationId xmlns:a16="http://schemas.microsoft.com/office/drawing/2014/main" id="{1AF60130-A3A0-4C5C-B307-1C2C862861CE}"/>
            </a:ext>
          </a:extLst>
        </xdr:cNvPr>
        <xdr:cNvCxnSpPr>
          <a:endCxn id="91" idx="1"/>
        </xdr:cNvCxnSpPr>
      </xdr:nvCxnSpPr>
      <xdr:spPr>
        <a:xfrm>
          <a:off x="11777823" y="163839275"/>
          <a:ext cx="1587381" cy="121799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158750</xdr:colOff>
      <xdr:row>670</xdr:row>
      <xdr:rowOff>16053</xdr:rowOff>
    </xdr:from>
    <xdr:to>
      <xdr:col>11</xdr:col>
      <xdr:colOff>1756071</xdr:colOff>
      <xdr:row>673</xdr:row>
      <xdr:rowOff>109679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721046D5-8A32-4538-B0E7-ED464AA64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3354621" y="162743722"/>
          <a:ext cx="4417363" cy="832081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671</xdr:row>
      <xdr:rowOff>184574</xdr:rowOff>
    </xdr:from>
    <xdr:to>
      <xdr:col>9</xdr:col>
      <xdr:colOff>158750</xdr:colOff>
      <xdr:row>673</xdr:row>
      <xdr:rowOff>116417</xdr:rowOff>
    </xdr:to>
    <xdr:cxnSp macro="">
      <xdr:nvCxnSpPr>
        <xdr:cNvPr id="94" name="Straight Arrow Connector 93">
          <a:extLst>
            <a:ext uri="{FF2B5EF4-FFF2-40B4-BE49-F238E27FC236}">
              <a16:creationId xmlns:a16="http://schemas.microsoft.com/office/drawing/2014/main" id="{8B541B02-ABB3-4B06-9B38-9E687F8890CB}"/>
            </a:ext>
          </a:extLst>
        </xdr:cNvPr>
        <xdr:cNvCxnSpPr>
          <a:endCxn id="93" idx="1"/>
        </xdr:cNvCxnSpPr>
      </xdr:nvCxnSpPr>
      <xdr:spPr>
        <a:xfrm flipV="1">
          <a:off x="12202583" y="154172074"/>
          <a:ext cx="1661584" cy="418676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184435</xdr:colOff>
      <xdr:row>573</xdr:row>
      <xdr:rowOff>136931</xdr:rowOff>
    </xdr:from>
    <xdr:to>
      <xdr:col>11</xdr:col>
      <xdr:colOff>1771222</xdr:colOff>
      <xdr:row>576</xdr:row>
      <xdr:rowOff>15024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83FD0BF1-96F9-4C36-A3C9-E218B1AEB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3380306" y="137018673"/>
          <a:ext cx="4406829" cy="616548"/>
        </a:xfrm>
        <a:prstGeom prst="rect">
          <a:avLst/>
        </a:prstGeom>
      </xdr:spPr>
    </xdr:pic>
    <xdr:clientData/>
  </xdr:twoCellAnchor>
  <xdr:twoCellAnchor>
    <xdr:from>
      <xdr:col>8</xdr:col>
      <xdr:colOff>10702</xdr:colOff>
      <xdr:row>574</xdr:row>
      <xdr:rowOff>199054</xdr:rowOff>
    </xdr:from>
    <xdr:to>
      <xdr:col>9</xdr:col>
      <xdr:colOff>184435</xdr:colOff>
      <xdr:row>578</xdr:row>
      <xdr:rowOff>107022</xdr:rowOff>
    </xdr:to>
    <xdr:cxnSp macro="">
      <xdr:nvCxnSpPr>
        <xdr:cNvPr id="96" name="Straight Arrow Connector 95">
          <a:extLst>
            <a:ext uri="{FF2B5EF4-FFF2-40B4-BE49-F238E27FC236}">
              <a16:creationId xmlns:a16="http://schemas.microsoft.com/office/drawing/2014/main" id="{AD994D33-08FE-41C1-9421-436F8CCA91EA}"/>
            </a:ext>
          </a:extLst>
        </xdr:cNvPr>
        <xdr:cNvCxnSpPr>
          <a:endCxn id="95" idx="1"/>
        </xdr:cNvCxnSpPr>
      </xdr:nvCxnSpPr>
      <xdr:spPr>
        <a:xfrm flipV="1">
          <a:off x="11788525" y="137326947"/>
          <a:ext cx="1591781" cy="892575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188253</xdr:colOff>
      <xdr:row>578</xdr:row>
      <xdr:rowOff>150580</xdr:rowOff>
    </xdr:from>
    <xdr:to>
      <xdr:col>11</xdr:col>
      <xdr:colOff>1765143</xdr:colOff>
      <xdr:row>582</xdr:row>
      <xdr:rowOff>74914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58B7BB1-A1F5-450C-8D58-C94407ADC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384124" y="138263080"/>
          <a:ext cx="4396932" cy="908941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580</xdr:row>
      <xdr:rowOff>112747</xdr:rowOff>
    </xdr:from>
    <xdr:to>
      <xdr:col>9</xdr:col>
      <xdr:colOff>188253</xdr:colOff>
      <xdr:row>580</xdr:row>
      <xdr:rowOff>137583</xdr:rowOff>
    </xdr:to>
    <xdr:cxnSp macro="">
      <xdr:nvCxnSpPr>
        <xdr:cNvPr id="98" name="Straight Arrow Connector 97">
          <a:extLst>
            <a:ext uri="{FF2B5EF4-FFF2-40B4-BE49-F238E27FC236}">
              <a16:creationId xmlns:a16="http://schemas.microsoft.com/office/drawing/2014/main" id="{5ECF32A8-4072-4B22-BC3D-BC252DA7E42C}"/>
            </a:ext>
          </a:extLst>
        </xdr:cNvPr>
        <xdr:cNvCxnSpPr>
          <a:endCxn id="97" idx="1"/>
        </xdr:cNvCxnSpPr>
      </xdr:nvCxnSpPr>
      <xdr:spPr>
        <a:xfrm flipV="1">
          <a:off x="12202583" y="131462497"/>
          <a:ext cx="1691087" cy="24836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181811</xdr:colOff>
      <xdr:row>576</xdr:row>
      <xdr:rowOff>169630</xdr:rowOff>
    </xdr:from>
    <xdr:to>
      <xdr:col>11</xdr:col>
      <xdr:colOff>1744467</xdr:colOff>
      <xdr:row>577</xdr:row>
      <xdr:rowOff>231566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F90D73FB-E3FF-4D05-8A95-2AEBD4541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3377682" y="137789827"/>
          <a:ext cx="4382698" cy="308087"/>
        </a:xfrm>
        <a:prstGeom prst="rect">
          <a:avLst/>
        </a:prstGeom>
      </xdr:spPr>
    </xdr:pic>
    <xdr:clientData/>
  </xdr:twoCellAnchor>
  <xdr:twoCellAnchor>
    <xdr:from>
      <xdr:col>8</xdr:col>
      <xdr:colOff>2057</xdr:colOff>
      <xdr:row>577</xdr:row>
      <xdr:rowOff>77523</xdr:rowOff>
    </xdr:from>
    <xdr:to>
      <xdr:col>9</xdr:col>
      <xdr:colOff>181811</xdr:colOff>
      <xdr:row>579</xdr:row>
      <xdr:rowOff>140759</xdr:rowOff>
    </xdr:to>
    <xdr:cxnSp macro="">
      <xdr:nvCxnSpPr>
        <xdr:cNvPr id="100" name="Straight Arrow Connector 99">
          <a:extLst>
            <a:ext uri="{FF2B5EF4-FFF2-40B4-BE49-F238E27FC236}">
              <a16:creationId xmlns:a16="http://schemas.microsoft.com/office/drawing/2014/main" id="{05F8283E-C6E4-46F4-97C9-0F1B5585A547}"/>
            </a:ext>
          </a:extLst>
        </xdr:cNvPr>
        <xdr:cNvCxnSpPr>
          <a:endCxn id="99" idx="1"/>
        </xdr:cNvCxnSpPr>
      </xdr:nvCxnSpPr>
      <xdr:spPr>
        <a:xfrm flipV="1">
          <a:off x="11779880" y="137943871"/>
          <a:ext cx="1597802" cy="55554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177625</xdr:colOff>
      <xdr:row>582</xdr:row>
      <xdr:rowOff>241443</xdr:rowOff>
    </xdr:from>
    <xdr:to>
      <xdr:col>11</xdr:col>
      <xdr:colOff>1760521</xdr:colOff>
      <xdr:row>584</xdr:row>
      <xdr:rowOff>141382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6210CA3-342B-4C57-9A77-BDE66E83C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3373496" y="139338550"/>
          <a:ext cx="4402938" cy="392242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582</xdr:row>
      <xdr:rowOff>139129</xdr:rowOff>
    </xdr:from>
    <xdr:to>
      <xdr:col>9</xdr:col>
      <xdr:colOff>177625</xdr:colOff>
      <xdr:row>583</xdr:row>
      <xdr:rowOff>191413</xdr:rowOff>
    </xdr:to>
    <xdr:cxnSp macro="">
      <xdr:nvCxnSpPr>
        <xdr:cNvPr id="102" name="Straight Arrow Connector 101">
          <a:extLst>
            <a:ext uri="{FF2B5EF4-FFF2-40B4-BE49-F238E27FC236}">
              <a16:creationId xmlns:a16="http://schemas.microsoft.com/office/drawing/2014/main" id="{FCDD6206-1342-4F75-9FD9-7875F433C3EF}"/>
            </a:ext>
          </a:extLst>
        </xdr:cNvPr>
        <xdr:cNvCxnSpPr>
          <a:endCxn id="101" idx="1"/>
        </xdr:cNvCxnSpPr>
      </xdr:nvCxnSpPr>
      <xdr:spPr>
        <a:xfrm>
          <a:off x="11777823" y="139236236"/>
          <a:ext cx="1595673" cy="298435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220253</xdr:colOff>
      <xdr:row>692</xdr:row>
      <xdr:rowOff>136455</xdr:rowOff>
    </xdr:from>
    <xdr:to>
      <xdr:col>11</xdr:col>
      <xdr:colOff>1781924</xdr:colOff>
      <xdr:row>694</xdr:row>
      <xdr:rowOff>41932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E1DB1B4A-6514-4EBC-ACB9-8BAA2FE3D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3416124" y="168279461"/>
          <a:ext cx="4381713" cy="397780"/>
        </a:xfrm>
        <a:prstGeom prst="rect">
          <a:avLst/>
        </a:prstGeom>
      </xdr:spPr>
    </xdr:pic>
    <xdr:clientData/>
  </xdr:twoCellAnchor>
  <xdr:twoCellAnchor editAs="oneCell">
    <xdr:from>
      <xdr:col>9</xdr:col>
      <xdr:colOff>219075</xdr:colOff>
      <xdr:row>689</xdr:row>
      <xdr:rowOff>192640</xdr:rowOff>
    </xdr:from>
    <xdr:to>
      <xdr:col>11</xdr:col>
      <xdr:colOff>1785354</xdr:colOff>
      <xdr:row>691</xdr:row>
      <xdr:rowOff>195277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12EF4178-7CB0-40E6-9102-4B2F54FFC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3414946" y="167597191"/>
          <a:ext cx="4386321" cy="49494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691</xdr:row>
      <xdr:rowOff>123076</xdr:rowOff>
    </xdr:from>
    <xdr:to>
      <xdr:col>9</xdr:col>
      <xdr:colOff>220253</xdr:colOff>
      <xdr:row>693</xdr:row>
      <xdr:rowOff>89194</xdr:rowOff>
    </xdr:to>
    <xdr:cxnSp macro="">
      <xdr:nvCxnSpPr>
        <xdr:cNvPr id="105" name="Straight Arrow Connector 104">
          <a:extLst>
            <a:ext uri="{FF2B5EF4-FFF2-40B4-BE49-F238E27FC236}">
              <a16:creationId xmlns:a16="http://schemas.microsoft.com/office/drawing/2014/main" id="{9C7CC438-85B4-426D-9E3D-8B6FA49C8E99}"/>
            </a:ext>
          </a:extLst>
        </xdr:cNvPr>
        <xdr:cNvCxnSpPr>
          <a:endCxn id="103" idx="1"/>
        </xdr:cNvCxnSpPr>
      </xdr:nvCxnSpPr>
      <xdr:spPr>
        <a:xfrm>
          <a:off x="11777823" y="168019930"/>
          <a:ext cx="1638301" cy="458421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10584</xdr:colOff>
      <xdr:row>690</xdr:row>
      <xdr:rowOff>137583</xdr:rowOff>
    </xdr:from>
    <xdr:to>
      <xdr:col>9</xdr:col>
      <xdr:colOff>219075</xdr:colOff>
      <xdr:row>690</xdr:row>
      <xdr:rowOff>193958</xdr:rowOff>
    </xdr:to>
    <xdr:cxnSp macro="">
      <xdr:nvCxnSpPr>
        <xdr:cNvPr id="106" name="Straight Arrow Connector 105">
          <a:extLst>
            <a:ext uri="{FF2B5EF4-FFF2-40B4-BE49-F238E27FC236}">
              <a16:creationId xmlns:a16="http://schemas.microsoft.com/office/drawing/2014/main" id="{F02EC63D-69E9-48D4-88C5-D4696ADE6FC6}"/>
            </a:ext>
          </a:extLst>
        </xdr:cNvPr>
        <xdr:cNvCxnSpPr>
          <a:endCxn id="104" idx="1"/>
        </xdr:cNvCxnSpPr>
      </xdr:nvCxnSpPr>
      <xdr:spPr>
        <a:xfrm>
          <a:off x="12213167" y="158750000"/>
          <a:ext cx="1711325" cy="56375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173912</xdr:colOff>
      <xdr:row>517</xdr:row>
      <xdr:rowOff>60454</xdr:rowOff>
    </xdr:from>
    <xdr:to>
      <xdr:col>11</xdr:col>
      <xdr:colOff>1772463</xdr:colOff>
      <xdr:row>525</xdr:row>
      <xdr:rowOff>10701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26A493DB-3089-4EC1-9A53-CE6AA855B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369783" y="123157701"/>
          <a:ext cx="4418593" cy="1919461"/>
        </a:xfrm>
        <a:prstGeom prst="rect">
          <a:avLst/>
        </a:prstGeom>
      </xdr:spPr>
    </xdr:pic>
    <xdr:clientData/>
  </xdr:twoCellAnchor>
  <xdr:twoCellAnchor editAs="oneCell">
    <xdr:from>
      <xdr:col>9</xdr:col>
      <xdr:colOff>211548</xdr:colOff>
      <xdr:row>695</xdr:row>
      <xdr:rowOff>42570</xdr:rowOff>
    </xdr:from>
    <xdr:to>
      <xdr:col>11</xdr:col>
      <xdr:colOff>1746123</xdr:colOff>
      <xdr:row>697</xdr:row>
      <xdr:rowOff>149832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5D792549-20F7-4FBE-AAA2-571D07A9E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3407419" y="168924031"/>
          <a:ext cx="4354617" cy="59956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696</xdr:row>
      <xdr:rowOff>96202</xdr:rowOff>
    </xdr:from>
    <xdr:to>
      <xdr:col>9</xdr:col>
      <xdr:colOff>211548</xdr:colOff>
      <xdr:row>698</xdr:row>
      <xdr:rowOff>123076</xdr:rowOff>
    </xdr:to>
    <xdr:cxnSp macro="">
      <xdr:nvCxnSpPr>
        <xdr:cNvPr id="109" name="Straight Arrow Connector 108">
          <a:extLst>
            <a:ext uri="{FF2B5EF4-FFF2-40B4-BE49-F238E27FC236}">
              <a16:creationId xmlns:a16="http://schemas.microsoft.com/office/drawing/2014/main" id="{96D8E0F5-6AA8-4A21-A1B8-CC5A8B747AAF}"/>
            </a:ext>
          </a:extLst>
        </xdr:cNvPr>
        <xdr:cNvCxnSpPr/>
      </xdr:nvCxnSpPr>
      <xdr:spPr>
        <a:xfrm flipV="1">
          <a:off x="12202583" y="160169119"/>
          <a:ext cx="1714382" cy="513707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211786</xdr:colOff>
      <xdr:row>698</xdr:row>
      <xdr:rowOff>163863</xdr:rowOff>
    </xdr:from>
    <xdr:to>
      <xdr:col>11</xdr:col>
      <xdr:colOff>1733663</xdr:colOff>
      <xdr:row>700</xdr:row>
      <xdr:rowOff>85618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E3471FEB-ED0F-4F47-A60E-ECC440879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3917203" y="160723613"/>
          <a:ext cx="4347627" cy="408588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699</xdr:row>
      <xdr:rowOff>124741</xdr:rowOff>
    </xdr:from>
    <xdr:to>
      <xdr:col>9</xdr:col>
      <xdr:colOff>211786</xdr:colOff>
      <xdr:row>700</xdr:row>
      <xdr:rowOff>117725</xdr:rowOff>
    </xdr:to>
    <xdr:cxnSp macro="">
      <xdr:nvCxnSpPr>
        <xdr:cNvPr id="111" name="Straight Arrow Connector 110">
          <a:extLst>
            <a:ext uri="{FF2B5EF4-FFF2-40B4-BE49-F238E27FC236}">
              <a16:creationId xmlns:a16="http://schemas.microsoft.com/office/drawing/2014/main" id="{B6E40B67-3716-4001-9161-2F77D2F66C0A}"/>
            </a:ext>
          </a:extLst>
        </xdr:cNvPr>
        <xdr:cNvCxnSpPr>
          <a:endCxn id="110" idx="1"/>
        </xdr:cNvCxnSpPr>
      </xdr:nvCxnSpPr>
      <xdr:spPr>
        <a:xfrm flipV="1">
          <a:off x="12202583" y="160927908"/>
          <a:ext cx="1714620" cy="2364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1454149</xdr:colOff>
      <xdr:row>707</xdr:row>
      <xdr:rowOff>31940</xdr:rowOff>
    </xdr:from>
    <xdr:to>
      <xdr:col>9</xdr:col>
      <xdr:colOff>204931</xdr:colOff>
      <xdr:row>709</xdr:row>
      <xdr:rowOff>127312</xdr:rowOff>
    </xdr:to>
    <xdr:cxnSp macro="">
      <xdr:nvCxnSpPr>
        <xdr:cNvPr id="113" name="Straight Arrow Connector 112">
          <a:extLst>
            <a:ext uri="{FF2B5EF4-FFF2-40B4-BE49-F238E27FC236}">
              <a16:creationId xmlns:a16="http://schemas.microsoft.com/office/drawing/2014/main" id="{2D0BC32A-1E45-4DF0-8141-82730793A6D6}"/>
            </a:ext>
          </a:extLst>
        </xdr:cNvPr>
        <xdr:cNvCxnSpPr>
          <a:endCxn id="114" idx="1"/>
        </xdr:cNvCxnSpPr>
      </xdr:nvCxnSpPr>
      <xdr:spPr>
        <a:xfrm flipV="1">
          <a:off x="12165444" y="167914395"/>
          <a:ext cx="1720851" cy="597599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204931</xdr:colOff>
      <xdr:row>706</xdr:row>
      <xdr:rowOff>84667</xdr:rowOff>
    </xdr:from>
    <xdr:to>
      <xdr:col>11</xdr:col>
      <xdr:colOff>1792432</xdr:colOff>
      <xdr:row>707</xdr:row>
      <xdr:rowOff>230327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4E39D433-9134-4DCB-878D-3A07243BA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3886295" y="167716008"/>
          <a:ext cx="4410364" cy="396774"/>
        </a:xfrm>
        <a:prstGeom prst="rect">
          <a:avLst/>
        </a:prstGeom>
      </xdr:spPr>
    </xdr:pic>
    <xdr:clientData/>
  </xdr:twoCellAnchor>
  <xdr:twoCellAnchor editAs="oneCell">
    <xdr:from>
      <xdr:col>9</xdr:col>
      <xdr:colOff>209065</xdr:colOff>
      <xdr:row>720</xdr:row>
      <xdr:rowOff>1057</xdr:rowOff>
    </xdr:from>
    <xdr:to>
      <xdr:col>11</xdr:col>
      <xdr:colOff>1772490</xdr:colOff>
      <xdr:row>723</xdr:row>
      <xdr:rowOff>43391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C98B35D9-4674-41F2-831E-E04668469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248665" y="168793582"/>
          <a:ext cx="4382825" cy="785284"/>
        </a:xfrm>
        <a:prstGeom prst="rect">
          <a:avLst/>
        </a:prstGeom>
      </xdr:spPr>
    </xdr:pic>
    <xdr:clientData/>
  </xdr:twoCellAnchor>
  <xdr:twoCellAnchor editAs="oneCell">
    <xdr:from>
      <xdr:col>9</xdr:col>
      <xdr:colOff>205316</xdr:colOff>
      <xdr:row>723</xdr:row>
      <xdr:rowOff>165099</xdr:rowOff>
    </xdr:from>
    <xdr:to>
      <xdr:col>11</xdr:col>
      <xdr:colOff>1787391</xdr:colOff>
      <xdr:row>727</xdr:row>
      <xdr:rowOff>225136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5CBC37E4-DCD9-4FCD-997C-5CF6FC168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241452" y="172065372"/>
          <a:ext cx="4404939" cy="1064491"/>
        </a:xfrm>
        <a:prstGeom prst="rect">
          <a:avLst/>
        </a:prstGeom>
      </xdr:spPr>
    </xdr:pic>
    <xdr:clientData/>
  </xdr:twoCellAnchor>
  <xdr:twoCellAnchor editAs="oneCell">
    <xdr:from>
      <xdr:col>9</xdr:col>
      <xdr:colOff>217441</xdr:colOff>
      <xdr:row>728</xdr:row>
      <xdr:rowOff>103907</xdr:rowOff>
    </xdr:from>
    <xdr:to>
      <xdr:col>11</xdr:col>
      <xdr:colOff>1766455</xdr:colOff>
      <xdr:row>731</xdr:row>
      <xdr:rowOff>142943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E7F5859F-B21E-40C9-9C32-DCDC74B89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253577" y="173259748"/>
          <a:ext cx="4371878" cy="792377"/>
        </a:xfrm>
        <a:prstGeom prst="rect">
          <a:avLst/>
        </a:prstGeom>
      </xdr:spPr>
    </xdr:pic>
    <xdr:clientData/>
  </xdr:twoCellAnchor>
  <xdr:twoCellAnchor editAs="oneCell">
    <xdr:from>
      <xdr:col>9</xdr:col>
      <xdr:colOff>224862</xdr:colOff>
      <xdr:row>732</xdr:row>
      <xdr:rowOff>10550</xdr:rowOff>
    </xdr:from>
    <xdr:to>
      <xdr:col>11</xdr:col>
      <xdr:colOff>1737718</xdr:colOff>
      <xdr:row>741</xdr:row>
      <xdr:rowOff>119597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3C85B69E-6966-49D2-A0D4-81EC4711A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260998" y="174170845"/>
          <a:ext cx="4335720" cy="236907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721</xdr:row>
      <xdr:rowOff>146049</xdr:rowOff>
    </xdr:from>
    <xdr:to>
      <xdr:col>9</xdr:col>
      <xdr:colOff>209065</xdr:colOff>
      <xdr:row>736</xdr:row>
      <xdr:rowOff>133350</xdr:rowOff>
    </xdr:to>
    <xdr:cxnSp macro="">
      <xdr:nvCxnSpPr>
        <xdr:cNvPr id="121" name="Straight Arrow Connector 120">
          <a:extLst>
            <a:ext uri="{FF2B5EF4-FFF2-40B4-BE49-F238E27FC236}">
              <a16:creationId xmlns:a16="http://schemas.microsoft.com/office/drawing/2014/main" id="{EA6CFEEE-52EC-49BC-A8FB-561452F54F91}"/>
            </a:ext>
          </a:extLst>
        </xdr:cNvPr>
        <xdr:cNvCxnSpPr>
          <a:endCxn id="117" idx="1"/>
        </xdr:cNvCxnSpPr>
      </xdr:nvCxnSpPr>
      <xdr:spPr>
        <a:xfrm flipV="1">
          <a:off x="10534650" y="169186224"/>
          <a:ext cx="1714015" cy="3702051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8659</xdr:colOff>
      <xdr:row>725</xdr:row>
      <xdr:rowOff>195118</xdr:rowOff>
    </xdr:from>
    <xdr:to>
      <xdr:col>9</xdr:col>
      <xdr:colOff>205316</xdr:colOff>
      <xdr:row>737</xdr:row>
      <xdr:rowOff>129886</xdr:rowOff>
    </xdr:to>
    <xdr:cxnSp macro="">
      <xdr:nvCxnSpPr>
        <xdr:cNvPr id="122" name="Straight Arrow Connector 121">
          <a:extLst>
            <a:ext uri="{FF2B5EF4-FFF2-40B4-BE49-F238E27FC236}">
              <a16:creationId xmlns:a16="http://schemas.microsoft.com/office/drawing/2014/main" id="{C7E6D6C8-8050-43B8-90AC-4E0E2C7D036B}"/>
            </a:ext>
          </a:extLst>
        </xdr:cNvPr>
        <xdr:cNvCxnSpPr>
          <a:endCxn id="118" idx="1"/>
        </xdr:cNvCxnSpPr>
      </xdr:nvCxnSpPr>
      <xdr:spPr>
        <a:xfrm flipV="1">
          <a:off x="10543309" y="170225893"/>
          <a:ext cx="1701607" cy="3154218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729</xdr:row>
      <xdr:rowOff>247250</xdr:rowOff>
    </xdr:from>
    <xdr:to>
      <xdr:col>9</xdr:col>
      <xdr:colOff>217441</xdr:colOff>
      <xdr:row>738</xdr:row>
      <xdr:rowOff>138546</xdr:rowOff>
    </xdr:to>
    <xdr:cxnSp macro="">
      <xdr:nvCxnSpPr>
        <xdr:cNvPr id="123" name="Straight Arrow Connector 122">
          <a:extLst>
            <a:ext uri="{FF2B5EF4-FFF2-40B4-BE49-F238E27FC236}">
              <a16:creationId xmlns:a16="http://schemas.microsoft.com/office/drawing/2014/main" id="{FF04224D-4002-4241-804F-F58D138DB89C}"/>
            </a:ext>
          </a:extLst>
        </xdr:cNvPr>
        <xdr:cNvCxnSpPr>
          <a:endCxn id="119" idx="1"/>
        </xdr:cNvCxnSpPr>
      </xdr:nvCxnSpPr>
      <xdr:spPr>
        <a:xfrm flipV="1">
          <a:off x="10534650" y="171268625"/>
          <a:ext cx="1722391" cy="2367796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8659</xdr:colOff>
      <xdr:row>736</xdr:row>
      <xdr:rowOff>190630</xdr:rowOff>
    </xdr:from>
    <xdr:to>
      <xdr:col>9</xdr:col>
      <xdr:colOff>224862</xdr:colOff>
      <xdr:row>739</xdr:row>
      <xdr:rowOff>129886</xdr:rowOff>
    </xdr:to>
    <xdr:cxnSp macro="">
      <xdr:nvCxnSpPr>
        <xdr:cNvPr id="124" name="Straight Arrow Connector 123">
          <a:extLst>
            <a:ext uri="{FF2B5EF4-FFF2-40B4-BE49-F238E27FC236}">
              <a16:creationId xmlns:a16="http://schemas.microsoft.com/office/drawing/2014/main" id="{2EFB38C6-E9FB-4AE1-A2F3-FCD39E4FC48D}"/>
            </a:ext>
          </a:extLst>
        </xdr:cNvPr>
        <xdr:cNvCxnSpPr>
          <a:cxnSpLocks/>
          <a:endCxn id="120" idx="1"/>
        </xdr:cNvCxnSpPr>
      </xdr:nvCxnSpPr>
      <xdr:spPr>
        <a:xfrm flipV="1">
          <a:off x="10538114" y="175355380"/>
          <a:ext cx="1722884" cy="692597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10583</xdr:colOff>
      <xdr:row>746</xdr:row>
      <xdr:rowOff>109538</xdr:rowOff>
    </xdr:from>
    <xdr:to>
      <xdr:col>9</xdr:col>
      <xdr:colOff>219074</xdr:colOff>
      <xdr:row>751</xdr:row>
      <xdr:rowOff>179918</xdr:rowOff>
    </xdr:to>
    <xdr:cxnSp macro="">
      <xdr:nvCxnSpPr>
        <xdr:cNvPr id="125" name="Straight Arrow Connector 124">
          <a:extLst>
            <a:ext uri="{FF2B5EF4-FFF2-40B4-BE49-F238E27FC236}">
              <a16:creationId xmlns:a16="http://schemas.microsoft.com/office/drawing/2014/main" id="{912435CC-6D6F-4436-9333-BCDE3A0EAD02}"/>
            </a:ext>
          </a:extLst>
        </xdr:cNvPr>
        <xdr:cNvCxnSpPr>
          <a:cxnSpLocks/>
          <a:endCxn id="112" idx="1"/>
        </xdr:cNvCxnSpPr>
      </xdr:nvCxnSpPr>
      <xdr:spPr>
        <a:xfrm flipV="1">
          <a:off x="10545233" y="175340963"/>
          <a:ext cx="1713441" cy="1308630"/>
        </a:xfrm>
        <a:prstGeom prst="straightConnector1">
          <a:avLst/>
        </a:prstGeom>
        <a:ln>
          <a:solidFill>
            <a:schemeClr val="accent2">
              <a:lumMod val="75000"/>
            </a:schemeClr>
          </a:solidFill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8659</xdr:colOff>
      <xdr:row>754</xdr:row>
      <xdr:rowOff>198789</xdr:rowOff>
    </xdr:from>
    <xdr:to>
      <xdr:col>9</xdr:col>
      <xdr:colOff>177510</xdr:colOff>
      <xdr:row>759</xdr:row>
      <xdr:rowOff>138545</xdr:rowOff>
    </xdr:to>
    <xdr:cxnSp macro="">
      <xdr:nvCxnSpPr>
        <xdr:cNvPr id="126" name="Straight Arrow Connector 125">
          <a:extLst>
            <a:ext uri="{FF2B5EF4-FFF2-40B4-BE49-F238E27FC236}">
              <a16:creationId xmlns:a16="http://schemas.microsoft.com/office/drawing/2014/main" id="{19FEC7CC-0FFA-428A-8149-C464197EAF54}"/>
            </a:ext>
          </a:extLst>
        </xdr:cNvPr>
        <xdr:cNvCxnSpPr>
          <a:cxnSpLocks/>
          <a:endCxn id="134" idx="1"/>
        </xdr:cNvCxnSpPr>
      </xdr:nvCxnSpPr>
      <xdr:spPr>
        <a:xfrm flipV="1">
          <a:off x="10538114" y="179883584"/>
          <a:ext cx="1675532" cy="1195325"/>
        </a:xfrm>
        <a:prstGeom prst="straightConnector1">
          <a:avLst/>
        </a:prstGeom>
        <a:ln>
          <a:solidFill>
            <a:schemeClr val="accent2">
              <a:lumMod val="75000"/>
            </a:schemeClr>
          </a:solidFill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1454727</xdr:colOff>
      <xdr:row>752</xdr:row>
      <xdr:rowOff>146439</xdr:rowOff>
    </xdr:from>
    <xdr:to>
      <xdr:col>9</xdr:col>
      <xdr:colOff>183161</xdr:colOff>
      <xdr:row>758</xdr:row>
      <xdr:rowOff>147205</xdr:rowOff>
    </xdr:to>
    <xdr:cxnSp macro="">
      <xdr:nvCxnSpPr>
        <xdr:cNvPr id="127" name="Straight Arrow Connector 126">
          <a:extLst>
            <a:ext uri="{FF2B5EF4-FFF2-40B4-BE49-F238E27FC236}">
              <a16:creationId xmlns:a16="http://schemas.microsoft.com/office/drawing/2014/main" id="{51CB81D7-1EC7-4D46-BCA3-0E7CAFED6D7A}"/>
            </a:ext>
          </a:extLst>
        </xdr:cNvPr>
        <xdr:cNvCxnSpPr>
          <a:cxnSpLocks/>
          <a:endCxn id="133" idx="1"/>
        </xdr:cNvCxnSpPr>
      </xdr:nvCxnSpPr>
      <xdr:spPr>
        <a:xfrm flipV="1">
          <a:off x="10520795" y="179329007"/>
          <a:ext cx="1698502" cy="1507448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759</xdr:row>
      <xdr:rowOff>101023</xdr:rowOff>
    </xdr:from>
    <xdr:to>
      <xdr:col>9</xdr:col>
      <xdr:colOff>183187</xdr:colOff>
      <xdr:row>760</xdr:row>
      <xdr:rowOff>147205</xdr:rowOff>
    </xdr:to>
    <xdr:cxnSp macro="">
      <xdr:nvCxnSpPr>
        <xdr:cNvPr id="129" name="Straight Arrow Connector 128">
          <a:extLst>
            <a:ext uri="{FF2B5EF4-FFF2-40B4-BE49-F238E27FC236}">
              <a16:creationId xmlns:a16="http://schemas.microsoft.com/office/drawing/2014/main" id="{EC142EA3-401A-46BA-B916-C1438D7404D8}"/>
            </a:ext>
          </a:extLst>
        </xdr:cNvPr>
        <xdr:cNvCxnSpPr>
          <a:cxnSpLocks/>
          <a:endCxn id="137" idx="1"/>
        </xdr:cNvCxnSpPr>
      </xdr:nvCxnSpPr>
      <xdr:spPr>
        <a:xfrm flipV="1">
          <a:off x="10529455" y="181041387"/>
          <a:ext cx="1689868" cy="297295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7</xdr:col>
      <xdr:colOff>1435677</xdr:colOff>
      <xdr:row>762</xdr:row>
      <xdr:rowOff>25111</xdr:rowOff>
    </xdr:from>
    <xdr:to>
      <xdr:col>9</xdr:col>
      <xdr:colOff>184600</xdr:colOff>
      <xdr:row>769</xdr:row>
      <xdr:rowOff>244233</xdr:rowOff>
    </xdr:to>
    <xdr:cxnSp macro="">
      <xdr:nvCxnSpPr>
        <xdr:cNvPr id="131" name="Straight Arrow Connector 130">
          <a:extLst>
            <a:ext uri="{FF2B5EF4-FFF2-40B4-BE49-F238E27FC236}">
              <a16:creationId xmlns:a16="http://schemas.microsoft.com/office/drawing/2014/main" id="{56D8C21A-D985-45AE-9162-06D7A179D1DD}"/>
            </a:ext>
          </a:extLst>
        </xdr:cNvPr>
        <xdr:cNvCxnSpPr>
          <a:cxnSpLocks/>
          <a:endCxn id="141" idx="1"/>
        </xdr:cNvCxnSpPr>
      </xdr:nvCxnSpPr>
      <xdr:spPr>
        <a:xfrm>
          <a:off x="10598727" y="179218936"/>
          <a:ext cx="1720723" cy="195267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183161</xdr:colOff>
      <xdr:row>751</xdr:row>
      <xdr:rowOff>194539</xdr:rowOff>
    </xdr:from>
    <xdr:to>
      <xdr:col>11</xdr:col>
      <xdr:colOff>1740476</xdr:colOff>
      <xdr:row>753</xdr:row>
      <xdr:rowOff>98338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A49AD655-5488-4092-ACEF-A7F66BE55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219297" y="179125994"/>
          <a:ext cx="4380179" cy="406026"/>
        </a:xfrm>
        <a:prstGeom prst="rect">
          <a:avLst/>
        </a:prstGeom>
      </xdr:spPr>
    </xdr:pic>
    <xdr:clientData/>
  </xdr:twoCellAnchor>
  <xdr:twoCellAnchor editAs="oneCell">
    <xdr:from>
      <xdr:col>9</xdr:col>
      <xdr:colOff>183187</xdr:colOff>
      <xdr:row>756</xdr:row>
      <xdr:rowOff>54841</xdr:rowOff>
    </xdr:from>
    <xdr:to>
      <xdr:col>11</xdr:col>
      <xdr:colOff>1760680</xdr:colOff>
      <xdr:row>762</xdr:row>
      <xdr:rowOff>147204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618B5E7A-858A-448F-A1BA-C9BF4B1C4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219323" y="180241864"/>
          <a:ext cx="4400357" cy="1599045"/>
        </a:xfrm>
        <a:prstGeom prst="rect">
          <a:avLst/>
        </a:prstGeom>
      </xdr:spPr>
    </xdr:pic>
    <xdr:clientData/>
  </xdr:twoCellAnchor>
  <xdr:twoCellAnchor editAs="oneCell">
    <xdr:from>
      <xdr:col>9</xdr:col>
      <xdr:colOff>184600</xdr:colOff>
      <xdr:row>762</xdr:row>
      <xdr:rowOff>207047</xdr:rowOff>
    </xdr:from>
    <xdr:to>
      <xdr:col>11</xdr:col>
      <xdr:colOff>1758217</xdr:colOff>
      <xdr:row>777</xdr:row>
      <xdr:rowOff>33770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30AF1A26-EF59-4553-BF48-17A97861D5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319450" y="179400872"/>
          <a:ext cx="4393017" cy="3541473"/>
        </a:xfrm>
        <a:prstGeom prst="rect">
          <a:avLst/>
        </a:prstGeom>
      </xdr:spPr>
    </xdr:pic>
    <xdr:clientData/>
  </xdr:twoCellAnchor>
  <xdr:twoCellAnchor editAs="oneCell">
    <xdr:from>
      <xdr:col>9</xdr:col>
      <xdr:colOff>177510</xdr:colOff>
      <xdr:row>754</xdr:row>
      <xdr:rowOff>5197</xdr:rowOff>
    </xdr:from>
    <xdr:to>
      <xdr:col>11</xdr:col>
      <xdr:colOff>1757796</xdr:colOff>
      <xdr:row>755</xdr:row>
      <xdr:rowOff>141267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9C8C2CFE-7F03-4500-8204-5C55A1BF9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213646" y="179689992"/>
          <a:ext cx="4403150" cy="387184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776</xdr:row>
      <xdr:rowOff>123825</xdr:rowOff>
    </xdr:from>
    <xdr:to>
      <xdr:col>9</xdr:col>
      <xdr:colOff>215325</xdr:colOff>
      <xdr:row>780</xdr:row>
      <xdr:rowOff>144607</xdr:rowOff>
    </xdr:to>
    <xdr:cxnSp macro="">
      <xdr:nvCxnSpPr>
        <xdr:cNvPr id="150" name="Straight Arrow Connector 149">
          <a:extLst>
            <a:ext uri="{FF2B5EF4-FFF2-40B4-BE49-F238E27FC236}">
              <a16:creationId xmlns:a16="http://schemas.microsoft.com/office/drawing/2014/main" id="{02D23B63-2105-4F49-AE70-6F0CF92E9050}"/>
            </a:ext>
          </a:extLst>
        </xdr:cNvPr>
        <xdr:cNvCxnSpPr>
          <a:cxnSpLocks/>
          <a:endCxn id="161" idx="1"/>
        </xdr:cNvCxnSpPr>
      </xdr:nvCxnSpPr>
      <xdr:spPr>
        <a:xfrm>
          <a:off x="10629900" y="182784750"/>
          <a:ext cx="1720275" cy="1011382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777</xdr:row>
      <xdr:rowOff>114300</xdr:rowOff>
    </xdr:from>
    <xdr:to>
      <xdr:col>9</xdr:col>
      <xdr:colOff>213309</xdr:colOff>
      <xdr:row>786</xdr:row>
      <xdr:rowOff>73410</xdr:rowOff>
    </xdr:to>
    <xdr:cxnSp macro="">
      <xdr:nvCxnSpPr>
        <xdr:cNvPr id="153" name="Straight Arrow Connector 152">
          <a:extLst>
            <a:ext uri="{FF2B5EF4-FFF2-40B4-BE49-F238E27FC236}">
              <a16:creationId xmlns:a16="http://schemas.microsoft.com/office/drawing/2014/main" id="{87B84330-C867-48B7-AA8B-35610AB6CC0E}"/>
            </a:ext>
          </a:extLst>
        </xdr:cNvPr>
        <xdr:cNvCxnSpPr>
          <a:cxnSpLocks/>
          <a:endCxn id="159" idx="1"/>
        </xdr:cNvCxnSpPr>
      </xdr:nvCxnSpPr>
      <xdr:spPr>
        <a:xfrm>
          <a:off x="10629900" y="183022875"/>
          <a:ext cx="1718259" cy="218796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213309</xdr:colOff>
      <xdr:row>781</xdr:row>
      <xdr:rowOff>111701</xdr:rowOff>
    </xdr:from>
    <xdr:to>
      <xdr:col>11</xdr:col>
      <xdr:colOff>1775980</xdr:colOff>
      <xdr:row>791</xdr:row>
      <xdr:rowOff>35119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6A86E0E0-FB55-4B57-9D69-EFDCCC8BD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348159" y="184010876"/>
          <a:ext cx="4382071" cy="2399918"/>
        </a:xfrm>
        <a:prstGeom prst="rect">
          <a:avLst/>
        </a:prstGeom>
      </xdr:spPr>
    </xdr:pic>
    <xdr:clientData/>
  </xdr:twoCellAnchor>
  <xdr:twoCellAnchor editAs="oneCell">
    <xdr:from>
      <xdr:col>9</xdr:col>
      <xdr:colOff>215325</xdr:colOff>
      <xdr:row>780</xdr:row>
      <xdr:rowOff>16452</xdr:rowOff>
    </xdr:from>
    <xdr:to>
      <xdr:col>11</xdr:col>
      <xdr:colOff>1758844</xdr:colOff>
      <xdr:row>781</xdr:row>
      <xdr:rowOff>25111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24EDAEF7-BBA7-4322-A530-E9C759A7A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350175" y="183667977"/>
          <a:ext cx="4362919" cy="256309"/>
        </a:xfrm>
        <a:prstGeom prst="rect">
          <a:avLst/>
        </a:prstGeom>
      </xdr:spPr>
    </xdr:pic>
    <xdr:clientData/>
  </xdr:twoCellAnchor>
  <xdr:twoCellAnchor editAs="oneCell">
    <xdr:from>
      <xdr:col>9</xdr:col>
      <xdr:colOff>219074</xdr:colOff>
      <xdr:row>742</xdr:row>
      <xdr:rowOff>28575</xdr:rowOff>
    </xdr:from>
    <xdr:to>
      <xdr:col>11</xdr:col>
      <xdr:colOff>1766417</xdr:colOff>
      <xdr:row>750</xdr:row>
      <xdr:rowOff>190500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5010F93E-17A4-4223-9EFA-190B20BC7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258674" y="174269400"/>
          <a:ext cx="4366743" cy="2143125"/>
        </a:xfrm>
        <a:prstGeom prst="rect">
          <a:avLst/>
        </a:prstGeom>
      </xdr:spPr>
    </xdr:pic>
    <xdr:clientData/>
  </xdr:twoCellAnchor>
  <xdr:twoCellAnchor>
    <xdr:from>
      <xdr:col>8</xdr:col>
      <xdr:colOff>9525</xdr:colOff>
      <xdr:row>781</xdr:row>
      <xdr:rowOff>133350</xdr:rowOff>
    </xdr:from>
    <xdr:to>
      <xdr:col>9</xdr:col>
      <xdr:colOff>200024</xdr:colOff>
      <xdr:row>793</xdr:row>
      <xdr:rowOff>66795</xdr:rowOff>
    </xdr:to>
    <xdr:cxnSp macro="">
      <xdr:nvCxnSpPr>
        <xdr:cNvPr id="138" name="Straight Arrow Connector 137">
          <a:extLst>
            <a:ext uri="{FF2B5EF4-FFF2-40B4-BE49-F238E27FC236}">
              <a16:creationId xmlns:a16="http://schemas.microsoft.com/office/drawing/2014/main" id="{5C19A344-AFBC-4B6A-8D87-74846C22B6F5}"/>
            </a:ext>
          </a:extLst>
        </xdr:cNvPr>
        <xdr:cNvCxnSpPr>
          <a:cxnSpLocks/>
          <a:endCxn id="130" idx="1"/>
        </xdr:cNvCxnSpPr>
      </xdr:nvCxnSpPr>
      <xdr:spPr>
        <a:xfrm>
          <a:off x="10639425" y="184032525"/>
          <a:ext cx="1695449" cy="2905245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200024</xdr:colOff>
      <xdr:row>791</xdr:row>
      <xdr:rowOff>114300</xdr:rowOff>
    </xdr:from>
    <xdr:to>
      <xdr:col>11</xdr:col>
      <xdr:colOff>1781175</xdr:colOff>
      <xdr:row>795</xdr:row>
      <xdr:rowOff>19289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909472CB-7232-4EC4-982D-2BE244A6AA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334874" y="186489975"/>
          <a:ext cx="4400551" cy="895589"/>
        </a:xfrm>
        <a:prstGeom prst="rect">
          <a:avLst/>
        </a:prstGeom>
      </xdr:spPr>
    </xdr:pic>
    <xdr:clientData/>
  </xdr:twoCellAnchor>
  <xdr:twoCellAnchor editAs="oneCell">
    <xdr:from>
      <xdr:col>9</xdr:col>
      <xdr:colOff>200024</xdr:colOff>
      <xdr:row>777</xdr:row>
      <xdr:rowOff>190500</xdr:rowOff>
    </xdr:from>
    <xdr:to>
      <xdr:col>11</xdr:col>
      <xdr:colOff>1790700</xdr:colOff>
      <xdr:row>779</xdr:row>
      <xdr:rowOff>71940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FBC0FA2B-49A0-42D4-8202-90C405BC9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334874" y="183099075"/>
          <a:ext cx="4410076" cy="37674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768</xdr:row>
      <xdr:rowOff>142875</xdr:rowOff>
    </xdr:from>
    <xdr:to>
      <xdr:col>9</xdr:col>
      <xdr:colOff>200024</xdr:colOff>
      <xdr:row>778</xdr:row>
      <xdr:rowOff>131220</xdr:rowOff>
    </xdr:to>
    <xdr:cxnSp macro="">
      <xdr:nvCxnSpPr>
        <xdr:cNvPr id="146" name="Straight Arrow Connector 145">
          <a:extLst>
            <a:ext uri="{FF2B5EF4-FFF2-40B4-BE49-F238E27FC236}">
              <a16:creationId xmlns:a16="http://schemas.microsoft.com/office/drawing/2014/main" id="{D73D2095-BC58-4457-8432-8A2D6B6AE63E}"/>
            </a:ext>
          </a:extLst>
        </xdr:cNvPr>
        <xdr:cNvCxnSpPr>
          <a:cxnSpLocks/>
          <a:endCxn id="135" idx="1"/>
        </xdr:cNvCxnSpPr>
      </xdr:nvCxnSpPr>
      <xdr:spPr>
        <a:xfrm>
          <a:off x="10629900" y="180822600"/>
          <a:ext cx="1704974" cy="2464845"/>
        </a:xfrm>
        <a:prstGeom prst="straightConnector1">
          <a:avLst/>
        </a:prstGeom>
        <a:ln>
          <a:solidFill>
            <a:schemeClr val="accent2">
              <a:lumMod val="75000"/>
            </a:schemeClr>
          </a:solidFill>
          <a:tailEnd type="arrow"/>
        </a:ln>
      </xdr:spPr>
      <xdr:style>
        <a:lnRef idx="2">
          <a:schemeClr val="accent1"/>
        </a:lnRef>
        <a:fillRef idx="0">
          <a:srgbClr val="FFFFFF"/>
        </a:fillRef>
        <a:effectRef idx="0">
          <a:srgbClr val="FFFFFF"/>
        </a:effectRef>
        <a:fontRef idx="minor">
          <a:schemeClr val="tx1"/>
        </a:fontRef>
      </xdr:style>
    </xdr:cxn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Lenovo/Desktop/Ashin%20Optics/&#36130;&#21153;/CASH%20FLOW/&#29616;&#37329;&#27969;%20Rev.671209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acro1"/>
      <sheetName val="今日余额总表"/>
      <sheetName val="朴总个人"/>
      <sheetName val="KBank报销明细"/>
      <sheetName val="每日余额"/>
      <sheetName val="个人现金账目明细"/>
      <sheetName val="现金"/>
      <sheetName val="陈总团队"/>
      <sheetName val="现金流 Rev.671209"/>
    </sheetNames>
    <sheetDataSet>
      <sheetData sheetId="0"/>
      <sheetData sheetId="1">
        <row r="290">
          <cell r="I290">
            <v>16524331.119999997</v>
          </cell>
        </row>
        <row r="338">
          <cell r="I338">
            <v>223803.77</v>
          </cell>
        </row>
        <row r="345">
          <cell r="I345">
            <v>128091.56</v>
          </cell>
        </row>
        <row r="353">
          <cell r="I353">
            <v>9023974.6499999966</v>
          </cell>
        </row>
        <row r="467">
          <cell r="I467">
            <v>223803.77</v>
          </cell>
        </row>
        <row r="473">
          <cell r="I473">
            <v>260578.86000000002</v>
          </cell>
        </row>
        <row r="509">
          <cell r="I509">
            <v>2579082.8099999987</v>
          </cell>
        </row>
        <row r="618">
          <cell r="I618">
            <v>223803.77</v>
          </cell>
        </row>
        <row r="625">
          <cell r="I625">
            <v>150959.84000000003</v>
          </cell>
        </row>
      </sheetData>
      <sheetData sheetId="2"/>
      <sheetData sheetId="3"/>
      <sheetData sheetId="4"/>
      <sheetData sheetId="5"/>
      <sheetData sheetId="6"/>
      <sheetData sheetId="7"/>
      <sheetData sheetId="8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2AC893-0FDF-44B6-BF6C-617A1939AD4C}">
  <sheetPr codeName="Sheet1"/>
  <dimension ref="A1:M836"/>
  <sheetViews>
    <sheetView tabSelected="1" topLeftCell="A209" zoomScale="82" zoomScaleNormal="82" workbookViewId="0">
      <selection activeCell="E153" sqref="E153"/>
    </sheetView>
  </sheetViews>
  <sheetFormatPr defaultRowHeight="15"/>
  <cols>
    <col min="2" max="2" width="9.140625" customWidth="1"/>
    <col min="3" max="3" width="13.85546875" customWidth="1"/>
    <col min="4" max="4" width="29.85546875" customWidth="1"/>
    <col min="5" max="5" width="83.140625" customWidth="1"/>
    <col min="6" max="6" width="20.140625" hidden="1" customWidth="1"/>
    <col min="7" max="7" width="22.140625" customWidth="1"/>
    <col min="8" max="8" width="22" customWidth="1"/>
    <col min="9" max="9" width="22.5703125" customWidth="1"/>
    <col min="10" max="10" width="22.140625" customWidth="1"/>
    <col min="11" max="11" width="20.140625" customWidth="1"/>
    <col min="12" max="12" width="27.42578125" customWidth="1"/>
    <col min="13" max="13" width="29.28515625" customWidth="1"/>
  </cols>
  <sheetData>
    <row r="1" spans="1:13" ht="30.75" customHeight="1" thickBot="1">
      <c r="A1" s="468" t="s">
        <v>0</v>
      </c>
      <c r="B1" s="469"/>
      <c r="C1" s="470"/>
      <c r="D1" s="471"/>
      <c r="E1" s="471"/>
      <c r="F1" s="468"/>
      <c r="G1" s="468"/>
      <c r="H1" s="468"/>
      <c r="I1" s="1"/>
      <c r="J1" s="2"/>
      <c r="K1" s="3"/>
      <c r="L1" s="5"/>
      <c r="M1" s="4" t="s">
        <v>1</v>
      </c>
    </row>
    <row r="2" spans="1:13" ht="20.100000000000001" hidden="1" customHeight="1">
      <c r="A2" s="472" t="s">
        <v>2</v>
      </c>
      <c r="B2" s="473"/>
      <c r="C2" s="474"/>
      <c r="D2" s="6"/>
      <c r="E2" s="6" t="s">
        <v>3</v>
      </c>
      <c r="F2" s="7" t="s">
        <v>4</v>
      </c>
      <c r="G2" s="8" t="s">
        <v>5</v>
      </c>
      <c r="H2" s="9" t="s">
        <v>6</v>
      </c>
      <c r="I2" s="475" t="s">
        <v>7</v>
      </c>
      <c r="J2" s="2"/>
      <c r="K2" s="3"/>
      <c r="L2" s="5"/>
      <c r="M2" s="4"/>
    </row>
    <row r="3" spans="1:13" ht="20.100000000000001" hidden="1" customHeight="1" thickBot="1">
      <c r="A3" s="139"/>
      <c r="B3" s="382"/>
      <c r="C3" s="383" t="s">
        <v>8</v>
      </c>
      <c r="D3" s="142"/>
      <c r="E3" s="142" t="s">
        <v>9</v>
      </c>
      <c r="F3" s="143" t="s">
        <v>10</v>
      </c>
      <c r="G3" s="143" t="s">
        <v>11</v>
      </c>
      <c r="H3" s="144" t="s">
        <v>12</v>
      </c>
      <c r="I3" s="476"/>
      <c r="J3" s="2"/>
      <c r="K3" s="13"/>
      <c r="L3" s="5"/>
      <c r="M3" s="4"/>
    </row>
    <row r="4" spans="1:13" ht="20.100000000000001" hidden="1" customHeight="1">
      <c r="A4" s="477" t="s">
        <v>13</v>
      </c>
      <c r="B4" s="95"/>
      <c r="C4" s="376" t="s">
        <v>14</v>
      </c>
      <c r="D4" s="380"/>
      <c r="E4" s="380" t="s">
        <v>15</v>
      </c>
      <c r="F4" s="322"/>
      <c r="G4" s="322"/>
      <c r="H4" s="381"/>
      <c r="I4" s="56">
        <v>0</v>
      </c>
      <c r="J4" s="15"/>
      <c r="K4" s="3"/>
      <c r="L4" s="5"/>
      <c r="M4" s="4"/>
    </row>
    <row r="5" spans="1:13" ht="20.100000000000001" hidden="1" customHeight="1">
      <c r="A5" s="477"/>
      <c r="B5" s="16"/>
      <c r="C5" s="376"/>
      <c r="D5" s="11"/>
      <c r="E5" s="10"/>
      <c r="F5" s="19"/>
      <c r="G5" s="20"/>
      <c r="H5" s="21"/>
      <c r="I5" s="464">
        <f>I4+G8-H8</f>
        <v>0</v>
      </c>
      <c r="J5" s="15"/>
      <c r="K5" s="3"/>
      <c r="L5" s="5"/>
      <c r="M5" s="4"/>
    </row>
    <row r="6" spans="1:13" ht="20.100000000000001" hidden="1" customHeight="1">
      <c r="A6" s="477"/>
      <c r="B6" s="22"/>
      <c r="C6" s="377"/>
      <c r="D6" s="11"/>
      <c r="E6" s="23"/>
      <c r="F6" s="24"/>
      <c r="G6" s="24"/>
      <c r="H6" s="25"/>
      <c r="I6" s="478"/>
      <c r="J6" s="2"/>
      <c r="K6" s="3"/>
      <c r="L6" s="5"/>
      <c r="M6" s="4"/>
    </row>
    <row r="7" spans="1:13" ht="20.100000000000001" hidden="1" customHeight="1">
      <c r="A7" s="477"/>
      <c r="B7" s="22"/>
      <c r="C7" s="377"/>
      <c r="D7" s="23"/>
      <c r="E7" s="23"/>
      <c r="F7" s="24"/>
      <c r="G7" s="24"/>
      <c r="H7" s="25"/>
      <c r="I7" s="478"/>
      <c r="J7" s="2"/>
      <c r="K7" s="3"/>
      <c r="L7" s="5"/>
      <c r="M7" s="4"/>
    </row>
    <row r="8" spans="1:13" ht="20.100000000000001" hidden="1" customHeight="1" thickBot="1">
      <c r="A8" s="477"/>
      <c r="B8" s="26"/>
      <c r="C8" s="479" t="s">
        <v>16</v>
      </c>
      <c r="D8" s="480"/>
      <c r="E8" s="480"/>
      <c r="F8" s="481"/>
      <c r="G8" s="27">
        <f>SUM(G5:G7)</f>
        <v>0</v>
      </c>
      <c r="H8" s="28">
        <f>SUM(H5:H7)</f>
        <v>0</v>
      </c>
      <c r="I8" s="478"/>
      <c r="J8" s="29"/>
      <c r="K8" s="30"/>
      <c r="L8" s="5"/>
      <c r="M8" s="4"/>
    </row>
    <row r="9" spans="1:13" ht="20.100000000000001" hidden="1" customHeight="1">
      <c r="A9" s="453" t="s">
        <v>17</v>
      </c>
      <c r="B9" s="31"/>
      <c r="C9" s="75" t="s">
        <v>14</v>
      </c>
      <c r="D9" s="33"/>
      <c r="E9" s="33"/>
      <c r="F9" s="34"/>
      <c r="G9" s="35"/>
      <c r="H9" s="36"/>
      <c r="I9" s="37">
        <v>0</v>
      </c>
      <c r="J9" s="15"/>
      <c r="K9" s="13"/>
      <c r="L9" s="5"/>
      <c r="M9" s="4"/>
    </row>
    <row r="10" spans="1:13" ht="20.100000000000001" hidden="1" customHeight="1">
      <c r="A10" s="454"/>
      <c r="B10" s="38"/>
      <c r="C10" s="14"/>
      <c r="D10" s="39"/>
      <c r="E10" s="39"/>
      <c r="F10" s="40"/>
      <c r="G10" s="41"/>
      <c r="H10" s="42"/>
      <c r="I10" s="456">
        <f>I9+G15-H15</f>
        <v>0</v>
      </c>
      <c r="J10" s="15"/>
      <c r="K10" s="3"/>
      <c r="L10" s="5"/>
      <c r="M10" s="4"/>
    </row>
    <row r="11" spans="1:13" ht="20.100000000000001" hidden="1" customHeight="1">
      <c r="A11" s="454"/>
      <c r="B11" s="38"/>
      <c r="C11" s="14"/>
      <c r="D11" s="39"/>
      <c r="E11" s="39"/>
      <c r="F11" s="40"/>
      <c r="G11" s="41"/>
      <c r="H11" s="42"/>
      <c r="I11" s="456"/>
      <c r="J11" s="15"/>
      <c r="K11" s="3"/>
      <c r="L11" s="5"/>
      <c r="M11" s="4"/>
    </row>
    <row r="12" spans="1:13" ht="20.100000000000001" hidden="1" customHeight="1">
      <c r="A12" s="454"/>
      <c r="B12" s="38"/>
      <c r="C12" s="14"/>
      <c r="D12" s="39"/>
      <c r="E12" s="39"/>
      <c r="F12" s="40"/>
      <c r="G12" s="41"/>
      <c r="H12" s="42"/>
      <c r="I12" s="456"/>
      <c r="J12" s="15"/>
      <c r="K12" s="3"/>
      <c r="L12" s="5"/>
      <c r="M12" s="4"/>
    </row>
    <row r="13" spans="1:13" ht="20.100000000000001" hidden="1" customHeight="1">
      <c r="A13" s="454"/>
      <c r="B13" s="38"/>
      <c r="C13" s="14"/>
      <c r="D13" s="39"/>
      <c r="E13" s="39"/>
      <c r="F13" s="40"/>
      <c r="G13" s="41"/>
      <c r="H13" s="42"/>
      <c r="I13" s="456"/>
      <c r="J13" s="15"/>
      <c r="K13" s="3"/>
      <c r="L13" s="5"/>
      <c r="M13" s="4"/>
    </row>
    <row r="14" spans="1:13" ht="20.100000000000001" hidden="1" customHeight="1">
      <c r="A14" s="454"/>
      <c r="B14" s="22"/>
      <c r="C14" s="39"/>
      <c r="D14" s="39"/>
      <c r="E14" s="39"/>
      <c r="F14" s="40"/>
      <c r="G14" s="41"/>
      <c r="H14" s="42"/>
      <c r="I14" s="456"/>
      <c r="J14" s="15"/>
      <c r="K14" s="3"/>
      <c r="L14" s="5"/>
      <c r="M14" s="4"/>
    </row>
    <row r="15" spans="1:13" ht="20.100000000000001" hidden="1" customHeight="1">
      <c r="A15" s="454"/>
      <c r="B15" s="22"/>
      <c r="C15" s="457" t="s">
        <v>18</v>
      </c>
      <c r="D15" s="458"/>
      <c r="E15" s="458"/>
      <c r="F15" s="459"/>
      <c r="G15" s="43">
        <f>SUM(G9:G14)</f>
        <v>0</v>
      </c>
      <c r="H15" s="44">
        <f>SUM(H9:H14)</f>
        <v>0</v>
      </c>
      <c r="I15" s="456"/>
      <c r="J15" s="15"/>
      <c r="K15" s="3"/>
      <c r="L15" s="5"/>
      <c r="M15" s="4"/>
    </row>
    <row r="16" spans="1:13" ht="20.100000000000001" hidden="1" customHeight="1" thickBot="1">
      <c r="A16" s="455"/>
      <c r="B16" s="45"/>
      <c r="C16" s="46" t="s">
        <v>19</v>
      </c>
      <c r="D16" s="47"/>
      <c r="E16" s="47">
        <v>7.1</v>
      </c>
      <c r="F16" s="48"/>
      <c r="G16" s="49">
        <f>G15*E16</f>
        <v>0</v>
      </c>
      <c r="H16" s="50">
        <f>H15*E16</f>
        <v>0</v>
      </c>
      <c r="I16" s="51">
        <f>I10*E16</f>
        <v>0</v>
      </c>
      <c r="J16" s="29"/>
      <c r="K16" s="30"/>
      <c r="L16" s="5"/>
      <c r="M16" s="4"/>
    </row>
    <row r="17" spans="1:13" ht="20.100000000000001" hidden="1" customHeight="1">
      <c r="A17" s="460" t="s">
        <v>20</v>
      </c>
      <c r="B17" s="293"/>
      <c r="C17" s="17" t="s">
        <v>14</v>
      </c>
      <c r="D17" s="52"/>
      <c r="E17" s="378"/>
      <c r="F17" s="53"/>
      <c r="G17" s="54"/>
      <c r="H17" s="55"/>
      <c r="I17" s="56">
        <v>0</v>
      </c>
      <c r="J17" s="15"/>
      <c r="K17" s="3"/>
      <c r="L17" s="5"/>
      <c r="M17" s="4"/>
    </row>
    <row r="18" spans="1:13" ht="20.100000000000001" hidden="1" customHeight="1">
      <c r="A18" s="461"/>
      <c r="B18" s="218"/>
      <c r="C18" s="39"/>
      <c r="D18" s="39"/>
      <c r="E18" s="39"/>
      <c r="F18" s="40"/>
      <c r="G18" s="57"/>
      <c r="H18" s="58"/>
      <c r="I18" s="463">
        <f>I17+G22-H22</f>
        <v>0</v>
      </c>
      <c r="J18" s="15"/>
      <c r="K18" s="3"/>
      <c r="L18" s="5"/>
      <c r="M18" s="4"/>
    </row>
    <row r="19" spans="1:13" ht="20.100000000000001" hidden="1" customHeight="1">
      <c r="A19" s="461"/>
      <c r="B19" s="218"/>
      <c r="C19" s="39"/>
      <c r="D19" s="39"/>
      <c r="E19" s="39"/>
      <c r="F19" s="40"/>
      <c r="G19" s="57"/>
      <c r="H19" s="58"/>
      <c r="I19" s="463"/>
      <c r="J19" s="15"/>
      <c r="K19" s="3"/>
      <c r="L19" s="5"/>
      <c r="M19" s="4"/>
    </row>
    <row r="20" spans="1:13" ht="20.100000000000001" hidden="1" customHeight="1">
      <c r="A20" s="461"/>
      <c r="B20" s="218"/>
      <c r="C20" s="39"/>
      <c r="D20" s="39"/>
      <c r="E20" s="39"/>
      <c r="F20" s="40"/>
      <c r="G20" s="57"/>
      <c r="H20" s="58"/>
      <c r="I20" s="463"/>
      <c r="J20" s="15"/>
      <c r="K20" s="3"/>
      <c r="L20" s="5"/>
      <c r="M20" s="4"/>
    </row>
    <row r="21" spans="1:13" ht="20.100000000000001" hidden="1" customHeight="1">
      <c r="A21" s="461"/>
      <c r="B21" s="218"/>
      <c r="C21" s="23"/>
      <c r="D21" s="39"/>
      <c r="E21" s="39"/>
      <c r="F21" s="19"/>
      <c r="G21" s="59"/>
      <c r="H21" s="60"/>
      <c r="I21" s="463"/>
      <c r="J21" s="2"/>
      <c r="K21" s="3"/>
      <c r="L21" s="5"/>
      <c r="M21" s="4"/>
    </row>
    <row r="22" spans="1:13" ht="20.100000000000001" hidden="1" customHeight="1" thickBot="1">
      <c r="A22" s="462"/>
      <c r="B22" s="379"/>
      <c r="C22" s="465" t="s">
        <v>16</v>
      </c>
      <c r="D22" s="466"/>
      <c r="E22" s="466"/>
      <c r="F22" s="467"/>
      <c r="G22" s="61">
        <f>SUM(G18:G21)</f>
        <v>0</v>
      </c>
      <c r="H22" s="62">
        <f>SUM(H18:H21)</f>
        <v>0</v>
      </c>
      <c r="I22" s="464"/>
      <c r="J22" s="63"/>
      <c r="K22" s="30"/>
      <c r="L22" s="5"/>
      <c r="M22" s="4"/>
    </row>
    <row r="23" spans="1:13" ht="20.100000000000001" hidden="1" customHeight="1" thickBot="1">
      <c r="A23" s="491" t="s">
        <v>21</v>
      </c>
      <c r="B23" s="492"/>
      <c r="C23" s="493"/>
      <c r="D23" s="64"/>
      <c r="E23" s="494"/>
      <c r="F23" s="495"/>
      <c r="G23" s="65">
        <f>SUM(G8,G16,G22)</f>
        <v>0</v>
      </c>
      <c r="H23" s="66">
        <f>SUM(H8,H16,H22)</f>
        <v>0</v>
      </c>
      <c r="I23" s="67">
        <f>SUM(I8,I16,I22)</f>
        <v>0</v>
      </c>
      <c r="J23" s="68" t="s">
        <v>22</v>
      </c>
      <c r="K23" s="69"/>
      <c r="L23" s="5"/>
      <c r="M23" s="4"/>
    </row>
    <row r="24" spans="1:13" ht="20.100000000000001" hidden="1" customHeight="1">
      <c r="A24" s="472" t="s">
        <v>23</v>
      </c>
      <c r="B24" s="473"/>
      <c r="C24" s="474"/>
      <c r="D24" s="6"/>
      <c r="E24" s="6" t="s">
        <v>3</v>
      </c>
      <c r="F24" s="7" t="s">
        <v>4</v>
      </c>
      <c r="G24" s="8" t="s">
        <v>5</v>
      </c>
      <c r="H24" s="9" t="s">
        <v>6</v>
      </c>
      <c r="I24" s="475" t="s">
        <v>7</v>
      </c>
      <c r="J24" s="2"/>
      <c r="K24" s="3"/>
      <c r="L24" s="5"/>
      <c r="M24" s="4"/>
    </row>
    <row r="25" spans="1:13" ht="20.100000000000001" hidden="1" customHeight="1" thickBot="1">
      <c r="A25" s="70"/>
      <c r="B25" s="71"/>
      <c r="C25" s="10" t="s">
        <v>8</v>
      </c>
      <c r="D25" s="11"/>
      <c r="E25" s="11" t="s">
        <v>9</v>
      </c>
      <c r="F25" s="72" t="s">
        <v>10</v>
      </c>
      <c r="G25" s="72" t="s">
        <v>11</v>
      </c>
      <c r="H25" s="73" t="s">
        <v>12</v>
      </c>
      <c r="I25" s="496"/>
      <c r="J25" s="2"/>
      <c r="K25" s="13"/>
      <c r="L25" s="5"/>
      <c r="M25" s="4"/>
    </row>
    <row r="26" spans="1:13" ht="20.100000000000001" hidden="1" customHeight="1">
      <c r="A26" s="453" t="s">
        <v>13</v>
      </c>
      <c r="B26" s="74"/>
      <c r="C26" s="75"/>
      <c r="D26" s="75"/>
      <c r="E26" s="75"/>
      <c r="F26" s="76"/>
      <c r="G26" s="77"/>
      <c r="H26" s="78"/>
      <c r="I26" s="486">
        <f>I5+G29-H29</f>
        <v>0</v>
      </c>
      <c r="J26" s="15"/>
      <c r="K26" s="3"/>
      <c r="L26" s="5"/>
      <c r="M26" s="4"/>
    </row>
    <row r="27" spans="1:13" ht="20.100000000000001" hidden="1" customHeight="1">
      <c r="A27" s="454"/>
      <c r="B27" s="22"/>
      <c r="C27" s="23"/>
      <c r="D27" s="23"/>
      <c r="E27" s="23"/>
      <c r="F27" s="24"/>
      <c r="G27" s="24"/>
      <c r="H27" s="25"/>
      <c r="I27" s="463"/>
      <c r="J27" s="2"/>
      <c r="K27" s="3"/>
      <c r="L27" s="5"/>
      <c r="M27" s="4"/>
    </row>
    <row r="28" spans="1:13" ht="20.100000000000001" hidden="1" customHeight="1">
      <c r="A28" s="454"/>
      <c r="B28" s="22"/>
      <c r="C28" s="23"/>
      <c r="D28" s="23"/>
      <c r="E28" s="23"/>
      <c r="F28" s="24"/>
      <c r="G28" s="24"/>
      <c r="H28" s="25"/>
      <c r="I28" s="463"/>
      <c r="J28" s="2"/>
      <c r="K28" s="3"/>
      <c r="L28" s="5"/>
      <c r="M28" s="4"/>
    </row>
    <row r="29" spans="1:13" ht="20.100000000000001" hidden="1" customHeight="1" thickBot="1">
      <c r="A29" s="455"/>
      <c r="B29" s="45"/>
      <c r="C29" s="497" t="s">
        <v>16</v>
      </c>
      <c r="D29" s="498"/>
      <c r="E29" s="498"/>
      <c r="F29" s="499"/>
      <c r="G29" s="27">
        <f>SUM(G26:G28)</f>
        <v>0</v>
      </c>
      <c r="H29" s="79">
        <f>SUM(H26:H28)</f>
        <v>0</v>
      </c>
      <c r="I29" s="487"/>
      <c r="J29" s="29"/>
      <c r="K29" s="30"/>
      <c r="L29" s="5"/>
      <c r="M29" s="4"/>
    </row>
    <row r="30" spans="1:13" ht="20.100000000000001" hidden="1" customHeight="1">
      <c r="A30" s="453" t="s">
        <v>17</v>
      </c>
      <c r="B30" s="31"/>
      <c r="C30" s="32"/>
      <c r="D30" s="33"/>
      <c r="E30" s="33"/>
      <c r="F30" s="34"/>
      <c r="G30" s="35"/>
      <c r="H30" s="36"/>
      <c r="I30" s="482">
        <f>I10+G35-H35</f>
        <v>0</v>
      </c>
      <c r="J30" s="15"/>
      <c r="K30" s="3"/>
      <c r="L30" s="5"/>
      <c r="M30" s="4"/>
    </row>
    <row r="31" spans="1:13" ht="20.100000000000001" hidden="1" customHeight="1">
      <c r="A31" s="454"/>
      <c r="B31" s="38"/>
      <c r="C31" s="14"/>
      <c r="D31" s="39"/>
      <c r="E31" s="39"/>
      <c r="F31" s="40"/>
      <c r="G31" s="41"/>
      <c r="H31" s="42"/>
      <c r="I31" s="456"/>
      <c r="J31" s="15"/>
      <c r="K31" s="3"/>
      <c r="L31" s="5"/>
      <c r="M31" s="4"/>
    </row>
    <row r="32" spans="1:13" ht="20.100000000000001" hidden="1" customHeight="1">
      <c r="A32" s="454"/>
      <c r="B32" s="38"/>
      <c r="C32" s="14"/>
      <c r="D32" s="39"/>
      <c r="E32" s="39"/>
      <c r="F32" s="40"/>
      <c r="G32" s="41"/>
      <c r="H32" s="42"/>
      <c r="I32" s="456"/>
      <c r="J32" s="15"/>
      <c r="K32" s="3"/>
      <c r="L32" s="5"/>
      <c r="M32" s="4"/>
    </row>
    <row r="33" spans="1:13" ht="20.100000000000001" hidden="1" customHeight="1">
      <c r="A33" s="454"/>
      <c r="B33" s="38"/>
      <c r="C33" s="14"/>
      <c r="D33" s="39"/>
      <c r="E33" s="39"/>
      <c r="F33" s="40"/>
      <c r="G33" s="41"/>
      <c r="H33" s="42"/>
      <c r="I33" s="456"/>
      <c r="J33" s="15"/>
      <c r="K33" s="3"/>
      <c r="L33" s="5"/>
      <c r="M33" s="4"/>
    </row>
    <row r="34" spans="1:13" ht="20.100000000000001" hidden="1" customHeight="1">
      <c r="A34" s="454"/>
      <c r="B34" s="22"/>
      <c r="C34" s="39"/>
      <c r="D34" s="39"/>
      <c r="E34" s="39"/>
      <c r="F34" s="40"/>
      <c r="G34" s="41"/>
      <c r="H34" s="42"/>
      <c r="I34" s="456"/>
      <c r="J34" s="15"/>
      <c r="K34" s="3"/>
      <c r="L34" s="5"/>
      <c r="M34" s="4"/>
    </row>
    <row r="35" spans="1:13" ht="20.100000000000001" hidden="1" customHeight="1">
      <c r="A35" s="454"/>
      <c r="B35" s="22"/>
      <c r="C35" s="457" t="s">
        <v>18</v>
      </c>
      <c r="D35" s="458"/>
      <c r="E35" s="458"/>
      <c r="F35" s="459"/>
      <c r="G35" s="43">
        <f>SUM(G30:G34)</f>
        <v>0</v>
      </c>
      <c r="H35" s="44">
        <f>SUM(H30:H34)</f>
        <v>0</v>
      </c>
      <c r="I35" s="456"/>
      <c r="J35" s="15"/>
      <c r="K35" s="3"/>
      <c r="L35" s="5"/>
      <c r="M35" s="4"/>
    </row>
    <row r="36" spans="1:13" ht="20.100000000000001" hidden="1" customHeight="1" thickBot="1">
      <c r="A36" s="455"/>
      <c r="B36" s="45"/>
      <c r="C36" s="46" t="s">
        <v>24</v>
      </c>
      <c r="D36" s="47"/>
      <c r="E36" s="47">
        <v>7.1</v>
      </c>
      <c r="F36" s="48"/>
      <c r="G36" s="49">
        <f>G35*E36</f>
        <v>0</v>
      </c>
      <c r="H36" s="50">
        <f>H35*E36</f>
        <v>0</v>
      </c>
      <c r="I36" s="80">
        <f>I30*6.52</f>
        <v>0</v>
      </c>
      <c r="J36" s="29"/>
      <c r="K36" s="30"/>
      <c r="L36" s="5"/>
      <c r="M36" s="4"/>
    </row>
    <row r="37" spans="1:13" ht="20.100000000000001" hidden="1" customHeight="1">
      <c r="A37" s="483" t="s">
        <v>20</v>
      </c>
      <c r="B37" s="81"/>
      <c r="C37" s="33"/>
      <c r="D37" s="33"/>
      <c r="E37" s="33"/>
      <c r="F37" s="34"/>
      <c r="G37" s="82"/>
      <c r="H37" s="83"/>
      <c r="I37" s="486">
        <f>I18+G41-H41</f>
        <v>0</v>
      </c>
      <c r="J37" s="15"/>
      <c r="K37" s="3"/>
      <c r="L37" s="5"/>
      <c r="M37" s="4"/>
    </row>
    <row r="38" spans="1:13" ht="20.100000000000001" hidden="1" customHeight="1">
      <c r="A38" s="484"/>
      <c r="B38" s="22"/>
      <c r="C38" s="39"/>
      <c r="D38" s="39"/>
      <c r="E38" s="39"/>
      <c r="F38" s="40"/>
      <c r="G38" s="57"/>
      <c r="H38" s="58"/>
      <c r="I38" s="463"/>
      <c r="J38" s="15"/>
      <c r="K38" s="3"/>
      <c r="L38" s="5"/>
      <c r="M38" s="4"/>
    </row>
    <row r="39" spans="1:13" ht="20.100000000000001" hidden="1" customHeight="1">
      <c r="A39" s="484"/>
      <c r="B39" s="22"/>
      <c r="C39" s="39"/>
      <c r="D39" s="39"/>
      <c r="E39" s="39"/>
      <c r="F39" s="40"/>
      <c r="G39" s="57"/>
      <c r="H39" s="58"/>
      <c r="I39" s="463"/>
      <c r="J39" s="15"/>
      <c r="K39" s="3"/>
      <c r="L39" s="5"/>
      <c r="M39" s="4"/>
    </row>
    <row r="40" spans="1:13" ht="20.100000000000001" hidden="1" customHeight="1">
      <c r="A40" s="484"/>
      <c r="B40" s="22"/>
      <c r="C40" s="23"/>
      <c r="D40" s="39"/>
      <c r="E40" s="39"/>
      <c r="F40" s="19"/>
      <c r="G40" s="59"/>
      <c r="H40" s="60"/>
      <c r="I40" s="463"/>
      <c r="J40" s="2"/>
      <c r="K40" s="3"/>
      <c r="L40" s="5"/>
      <c r="M40" s="4"/>
    </row>
    <row r="41" spans="1:13" ht="20.100000000000001" hidden="1" customHeight="1" thickBot="1">
      <c r="A41" s="485"/>
      <c r="B41" s="45"/>
      <c r="C41" s="488" t="s">
        <v>16</v>
      </c>
      <c r="D41" s="489"/>
      <c r="E41" s="489"/>
      <c r="F41" s="490"/>
      <c r="G41" s="61">
        <f>SUM(G37:G40)</f>
        <v>0</v>
      </c>
      <c r="H41" s="84">
        <f>SUM(H37:H40)</f>
        <v>0</v>
      </c>
      <c r="I41" s="487"/>
      <c r="J41" s="63"/>
      <c r="K41" s="30"/>
      <c r="L41" s="5"/>
      <c r="M41" s="4"/>
    </row>
    <row r="42" spans="1:13" ht="20.100000000000001" hidden="1" customHeight="1" thickBot="1">
      <c r="A42" s="500" t="s">
        <v>21</v>
      </c>
      <c r="B42" s="501"/>
      <c r="C42" s="502"/>
      <c r="D42" s="85"/>
      <c r="E42" s="503"/>
      <c r="F42" s="504"/>
      <c r="G42" s="86">
        <f>SUM(G29,G36,G41)</f>
        <v>0</v>
      </c>
      <c r="H42" s="87">
        <f>SUM(H29,H36,H41)</f>
        <v>0</v>
      </c>
      <c r="I42" s="88">
        <f>SUM(I29,I36,I41)</f>
        <v>0</v>
      </c>
      <c r="J42" s="89">
        <f>I23+G42-H42</f>
        <v>0</v>
      </c>
      <c r="K42" s="90">
        <f>I42-J42</f>
        <v>0</v>
      </c>
      <c r="L42" s="92"/>
      <c r="M42" s="93"/>
    </row>
    <row r="43" spans="1:13" ht="20.100000000000001" customHeight="1">
      <c r="A43" s="472" t="s">
        <v>25</v>
      </c>
      <c r="B43" s="473"/>
      <c r="C43" s="474"/>
      <c r="D43" s="6"/>
      <c r="E43" s="6" t="s">
        <v>3</v>
      </c>
      <c r="F43" s="7" t="s">
        <v>4</v>
      </c>
      <c r="G43" s="8" t="s">
        <v>5</v>
      </c>
      <c r="H43" s="9" t="s">
        <v>6</v>
      </c>
      <c r="I43" s="475" t="s">
        <v>7</v>
      </c>
      <c r="J43" s="2"/>
      <c r="K43" s="3"/>
      <c r="L43" s="5"/>
      <c r="M43" s="93"/>
    </row>
    <row r="44" spans="1:13" ht="20.100000000000001" customHeight="1" thickBot="1">
      <c r="A44" s="70"/>
      <c r="B44" s="10" t="s">
        <v>621</v>
      </c>
      <c r="C44" s="10" t="s">
        <v>8</v>
      </c>
      <c r="D44" s="94" t="s">
        <v>26</v>
      </c>
      <c r="E44" s="11" t="s">
        <v>9</v>
      </c>
      <c r="F44" s="72" t="s">
        <v>10</v>
      </c>
      <c r="G44" s="72" t="s">
        <v>11</v>
      </c>
      <c r="H44" s="73" t="s">
        <v>12</v>
      </c>
      <c r="I44" s="496"/>
      <c r="J44" s="2"/>
      <c r="K44" s="13"/>
      <c r="L44" s="5"/>
      <c r="M44" s="93"/>
    </row>
    <row r="45" spans="1:13" ht="20.100000000000001" customHeight="1">
      <c r="A45" s="453" t="s">
        <v>13</v>
      </c>
      <c r="B45" s="74">
        <v>6</v>
      </c>
      <c r="C45" s="75" t="s">
        <v>27</v>
      </c>
      <c r="D45" s="75" t="s">
        <v>28</v>
      </c>
      <c r="E45" s="75" t="s">
        <v>29</v>
      </c>
      <c r="F45" s="76"/>
      <c r="G45" s="77">
        <v>3000</v>
      </c>
      <c r="H45" s="78"/>
      <c r="I45" s="486">
        <f>I26+G51-H51</f>
        <v>17472327.310000002</v>
      </c>
      <c r="J45" s="15"/>
      <c r="K45" s="3"/>
      <c r="L45" s="5"/>
      <c r="M45" s="93"/>
    </row>
    <row r="46" spans="1:13" ht="20.100000000000001" customHeight="1">
      <c r="A46" s="505"/>
      <c r="B46" s="95">
        <v>26</v>
      </c>
      <c r="C46" s="17" t="s">
        <v>30</v>
      </c>
      <c r="D46" s="17" t="s">
        <v>31</v>
      </c>
      <c r="E46" s="17" t="s">
        <v>32</v>
      </c>
      <c r="F46" s="96"/>
      <c r="G46" s="96">
        <v>36471327.310000002</v>
      </c>
      <c r="H46" s="97"/>
      <c r="I46" s="508"/>
      <c r="J46" s="2"/>
      <c r="K46" s="3"/>
      <c r="L46" s="5"/>
      <c r="M46" s="93"/>
    </row>
    <row r="47" spans="1:13" ht="20.100000000000001" customHeight="1">
      <c r="A47" s="454"/>
      <c r="B47" s="16">
        <v>27</v>
      </c>
      <c r="C47" s="23" t="s">
        <v>33</v>
      </c>
      <c r="D47" s="23" t="s">
        <v>34</v>
      </c>
      <c r="E47" s="23" t="s">
        <v>35</v>
      </c>
      <c r="F47" s="24"/>
      <c r="G47" s="24"/>
      <c r="H47" s="510">
        <v>10001000</v>
      </c>
      <c r="I47" s="463"/>
      <c r="J47" s="2"/>
      <c r="K47" s="3"/>
      <c r="L47" s="5"/>
      <c r="M47" s="93"/>
    </row>
    <row r="48" spans="1:13" ht="20.100000000000001" customHeight="1">
      <c r="A48" s="454"/>
      <c r="B48" s="16">
        <v>27</v>
      </c>
      <c r="C48" s="23" t="s">
        <v>36</v>
      </c>
      <c r="D48" s="23" t="s">
        <v>37</v>
      </c>
      <c r="E48" s="23" t="s">
        <v>38</v>
      </c>
      <c r="F48" s="24"/>
      <c r="G48" s="24"/>
      <c r="H48" s="510"/>
      <c r="I48" s="463"/>
      <c r="J48" s="2"/>
      <c r="K48" s="3"/>
      <c r="L48" s="5"/>
      <c r="M48" s="93"/>
    </row>
    <row r="49" spans="1:13" ht="20.100000000000001" customHeight="1">
      <c r="A49" s="454"/>
      <c r="B49" s="16">
        <v>27</v>
      </c>
      <c r="C49" s="23" t="s">
        <v>39</v>
      </c>
      <c r="D49" s="23" t="s">
        <v>40</v>
      </c>
      <c r="E49" s="23" t="s">
        <v>41</v>
      </c>
      <c r="F49" s="24"/>
      <c r="G49" s="24"/>
      <c r="H49" s="510">
        <v>9001000</v>
      </c>
      <c r="I49" s="463"/>
      <c r="J49" s="2"/>
      <c r="K49" s="3"/>
      <c r="L49" s="5"/>
      <c r="M49" s="93"/>
    </row>
    <row r="50" spans="1:13" ht="20.100000000000001" customHeight="1">
      <c r="A50" s="506"/>
      <c r="B50" s="98">
        <v>27</v>
      </c>
      <c r="C50" s="10" t="s">
        <v>36</v>
      </c>
      <c r="D50" s="10" t="s">
        <v>37</v>
      </c>
      <c r="E50" s="10" t="s">
        <v>38</v>
      </c>
      <c r="F50" s="99"/>
      <c r="G50" s="100"/>
      <c r="H50" s="511"/>
      <c r="I50" s="464"/>
      <c r="J50" s="15"/>
      <c r="K50" s="3"/>
      <c r="L50" s="5"/>
      <c r="M50" s="93"/>
    </row>
    <row r="51" spans="1:13" ht="20.100000000000001" customHeight="1" thickBot="1">
      <c r="A51" s="507"/>
      <c r="B51" s="101"/>
      <c r="C51" s="512" t="s">
        <v>16</v>
      </c>
      <c r="D51" s="513"/>
      <c r="E51" s="513"/>
      <c r="F51" s="514"/>
      <c r="G51" s="102">
        <f>SUM(G45:G49)</f>
        <v>36474327.310000002</v>
      </c>
      <c r="H51" s="103">
        <f>SUM(H45:H50)</f>
        <v>19002000</v>
      </c>
      <c r="I51" s="509"/>
      <c r="J51" s="104"/>
      <c r="K51" s="105"/>
      <c r="L51" s="105"/>
      <c r="M51" s="105"/>
    </row>
    <row r="52" spans="1:13" ht="20.100000000000001" customHeight="1">
      <c r="A52" s="453" t="s">
        <v>17</v>
      </c>
      <c r="B52" s="74">
        <v>20</v>
      </c>
      <c r="C52" s="32" t="s">
        <v>30</v>
      </c>
      <c r="D52" s="17" t="s">
        <v>31</v>
      </c>
      <c r="E52" s="33" t="s">
        <v>32</v>
      </c>
      <c r="F52" s="34"/>
      <c r="G52" s="35">
        <v>279757.78999999998</v>
      </c>
      <c r="H52" s="36"/>
      <c r="I52" s="482">
        <f>I30+G55-H55</f>
        <v>0</v>
      </c>
      <c r="J52" s="15"/>
      <c r="K52" s="3"/>
      <c r="L52" s="5"/>
      <c r="M52" s="93"/>
    </row>
    <row r="53" spans="1:13" ht="20.100000000000001" customHeight="1">
      <c r="A53" s="454"/>
      <c r="B53" s="16">
        <v>25</v>
      </c>
      <c r="C53" s="14" t="s">
        <v>30</v>
      </c>
      <c r="D53" s="17" t="s">
        <v>31</v>
      </c>
      <c r="E53" s="39" t="s">
        <v>32</v>
      </c>
      <c r="F53" s="40"/>
      <c r="G53" s="41">
        <v>726903.19</v>
      </c>
      <c r="H53" s="42"/>
      <c r="I53" s="456"/>
      <c r="J53" s="15"/>
      <c r="K53" s="3"/>
      <c r="L53" s="5"/>
      <c r="M53" s="93"/>
    </row>
    <row r="54" spans="1:13" ht="20.100000000000001" customHeight="1">
      <c r="A54" s="454"/>
      <c r="B54" s="16">
        <v>26</v>
      </c>
      <c r="C54" s="14" t="s">
        <v>30</v>
      </c>
      <c r="D54" s="17" t="s">
        <v>31</v>
      </c>
      <c r="E54" s="39" t="s">
        <v>32</v>
      </c>
      <c r="F54" s="40"/>
      <c r="G54" s="41"/>
      <c r="H54" s="42">
        <v>1006660.98</v>
      </c>
      <c r="I54" s="456"/>
      <c r="J54" s="15"/>
      <c r="K54" s="3"/>
      <c r="L54" s="5"/>
      <c r="M54" s="93"/>
    </row>
    <row r="55" spans="1:13" ht="20.100000000000001" customHeight="1">
      <c r="A55" s="454"/>
      <c r="B55" s="22"/>
      <c r="C55" s="457" t="s">
        <v>18</v>
      </c>
      <c r="D55" s="458"/>
      <c r="E55" s="458"/>
      <c r="F55" s="459"/>
      <c r="G55" s="43">
        <f>SUM(G52:G54)</f>
        <v>1006660.98</v>
      </c>
      <c r="H55" s="44">
        <f>SUM(H52:H54)</f>
        <v>1006660.98</v>
      </c>
      <c r="I55" s="456"/>
      <c r="J55" s="15"/>
      <c r="K55" s="3"/>
      <c r="L55" s="5"/>
      <c r="M55" s="93"/>
    </row>
    <row r="56" spans="1:13" ht="20.100000000000001" customHeight="1" thickBot="1">
      <c r="A56" s="507"/>
      <c r="B56" s="101"/>
      <c r="C56" s="46" t="s">
        <v>42</v>
      </c>
      <c r="D56" s="47"/>
      <c r="E56" s="47">
        <v>36.229999999999997</v>
      </c>
      <c r="F56" s="110"/>
      <c r="G56" s="111">
        <f>G55*E56</f>
        <v>36471327.305399999</v>
      </c>
      <c r="H56" s="112">
        <f>H55*E56</f>
        <v>36471327.305399999</v>
      </c>
      <c r="I56" s="113">
        <f>I52*36.23</f>
        <v>0</v>
      </c>
      <c r="J56" s="114"/>
      <c r="K56" s="105"/>
      <c r="L56" s="105"/>
      <c r="M56" s="105"/>
    </row>
    <row r="57" spans="1:13" ht="20.100000000000001" customHeight="1">
      <c r="A57" s="483" t="s">
        <v>20</v>
      </c>
      <c r="B57" s="74">
        <v>24</v>
      </c>
      <c r="C57" s="115" t="s">
        <v>43</v>
      </c>
      <c r="D57" s="17" t="s">
        <v>44</v>
      </c>
      <c r="E57" s="116" t="s">
        <v>45</v>
      </c>
      <c r="F57" s="34"/>
      <c r="G57" s="82"/>
      <c r="H57" s="83">
        <v>1180</v>
      </c>
      <c r="I57" s="486">
        <f>I37+G59-H59</f>
        <v>-1180</v>
      </c>
      <c r="J57" s="15"/>
      <c r="K57" s="3"/>
      <c r="L57" s="5"/>
      <c r="M57" s="93"/>
    </row>
    <row r="58" spans="1:13" ht="20.100000000000001" customHeight="1">
      <c r="A58" s="517"/>
      <c r="B58" s="22"/>
      <c r="C58" s="117"/>
      <c r="D58" s="107"/>
      <c r="E58" s="107"/>
      <c r="F58" s="118"/>
      <c r="G58" s="119"/>
      <c r="H58" s="120"/>
      <c r="I58" s="478"/>
      <c r="J58" s="2"/>
      <c r="K58" s="3"/>
      <c r="L58" s="3"/>
      <c r="M58" s="93"/>
    </row>
    <row r="59" spans="1:13" ht="20.100000000000001" customHeight="1" thickBot="1">
      <c r="A59" s="485"/>
      <c r="B59" s="101"/>
      <c r="C59" s="512" t="s">
        <v>16</v>
      </c>
      <c r="D59" s="513"/>
      <c r="E59" s="513"/>
      <c r="F59" s="518"/>
      <c r="G59" s="102">
        <f>SUM(G57:G57)</f>
        <v>0</v>
      </c>
      <c r="H59" s="121">
        <f>SUM(H57:H57)</f>
        <v>1180</v>
      </c>
      <c r="I59" s="487"/>
      <c r="J59" s="122"/>
      <c r="K59" s="105"/>
      <c r="L59" s="105"/>
      <c r="M59" s="105"/>
    </row>
    <row r="60" spans="1:13" ht="20.100000000000001" customHeight="1" thickBot="1">
      <c r="A60" s="500" t="s">
        <v>21</v>
      </c>
      <c r="B60" s="501"/>
      <c r="C60" s="502"/>
      <c r="D60" s="85"/>
      <c r="E60" s="503"/>
      <c r="F60" s="504"/>
      <c r="G60" s="86">
        <f>SUM(G51,G56,G59)</f>
        <v>72945654.615400001</v>
      </c>
      <c r="H60" s="87">
        <f>SUM(H51,H56,H59)</f>
        <v>55474507.305399999</v>
      </c>
      <c r="I60" s="88">
        <f>G60-H60</f>
        <v>17471147.310000002</v>
      </c>
      <c r="J60" s="89">
        <f>I42+G60-H60</f>
        <v>17471147.310000002</v>
      </c>
      <c r="K60" s="90">
        <f>I60-J60</f>
        <v>0</v>
      </c>
      <c r="L60" s="123"/>
      <c r="M60" s="123"/>
    </row>
    <row r="61" spans="1:13" ht="20.100000000000001" customHeight="1">
      <c r="A61" s="472" t="s">
        <v>46</v>
      </c>
      <c r="B61" s="473"/>
      <c r="C61" s="474"/>
      <c r="D61" s="6"/>
      <c r="E61" s="6" t="s">
        <v>3</v>
      </c>
      <c r="F61" s="7" t="s">
        <v>4</v>
      </c>
      <c r="G61" s="8" t="s">
        <v>5</v>
      </c>
      <c r="H61" s="9" t="s">
        <v>6</v>
      </c>
      <c r="I61" s="475" t="s">
        <v>7</v>
      </c>
      <c r="J61" s="2"/>
      <c r="K61" s="3"/>
      <c r="L61" s="5"/>
      <c r="M61" s="93"/>
    </row>
    <row r="62" spans="1:13" ht="20.100000000000001" customHeight="1" thickBot="1">
      <c r="A62" s="70"/>
      <c r="B62" s="10" t="s">
        <v>621</v>
      </c>
      <c r="C62" s="10" t="s">
        <v>8</v>
      </c>
      <c r="D62" s="94" t="s">
        <v>26</v>
      </c>
      <c r="E62" s="11" t="s">
        <v>9</v>
      </c>
      <c r="F62" s="72" t="s">
        <v>10</v>
      </c>
      <c r="G62" s="72" t="s">
        <v>11</v>
      </c>
      <c r="H62" s="73" t="s">
        <v>12</v>
      </c>
      <c r="I62" s="496"/>
      <c r="J62" s="2"/>
      <c r="K62" s="13"/>
      <c r="L62" s="5"/>
      <c r="M62" s="93"/>
    </row>
    <row r="63" spans="1:13" ht="20.100000000000001" customHeight="1">
      <c r="A63" s="453" t="s">
        <v>13</v>
      </c>
      <c r="B63" s="74">
        <v>22</v>
      </c>
      <c r="C63" s="75" t="s">
        <v>47</v>
      </c>
      <c r="D63" s="75" t="s">
        <v>48</v>
      </c>
      <c r="E63" s="75" t="s">
        <v>49</v>
      </c>
      <c r="F63" s="76"/>
      <c r="G63" s="77"/>
      <c r="H63" s="78">
        <v>5000</v>
      </c>
      <c r="I63" s="486">
        <f>I45+G65-H65</f>
        <v>17467302.310000002</v>
      </c>
      <c r="J63" s="15"/>
      <c r="K63" s="3"/>
      <c r="L63" s="5"/>
      <c r="M63" s="93"/>
    </row>
    <row r="64" spans="1:13" ht="20.100000000000001" customHeight="1">
      <c r="A64" s="454"/>
      <c r="B64" s="16">
        <v>22</v>
      </c>
      <c r="C64" s="23" t="s">
        <v>36</v>
      </c>
      <c r="D64" s="23" t="s">
        <v>37</v>
      </c>
      <c r="E64" s="23" t="s">
        <v>38</v>
      </c>
      <c r="F64" s="24"/>
      <c r="G64" s="24"/>
      <c r="H64" s="25">
        <v>25</v>
      </c>
      <c r="I64" s="463"/>
      <c r="J64" s="2"/>
      <c r="K64" s="3"/>
      <c r="L64" s="5"/>
      <c r="M64" s="93"/>
    </row>
    <row r="65" spans="1:13" ht="20.100000000000001" customHeight="1" thickBot="1">
      <c r="A65" s="455"/>
      <c r="B65" s="101"/>
      <c r="C65" s="512" t="s">
        <v>16</v>
      </c>
      <c r="D65" s="515"/>
      <c r="E65" s="515"/>
      <c r="F65" s="516"/>
      <c r="G65" s="124">
        <f>SUM(G63:G64)</f>
        <v>0</v>
      </c>
      <c r="H65" s="103">
        <f>SUM(H63:H64)</f>
        <v>5025</v>
      </c>
      <c r="I65" s="487"/>
      <c r="J65" s="104"/>
      <c r="K65" s="105"/>
      <c r="L65" s="105"/>
      <c r="M65" s="105"/>
    </row>
    <row r="66" spans="1:13" ht="20.100000000000001" customHeight="1">
      <c r="A66" s="453" t="s">
        <v>17</v>
      </c>
      <c r="B66" s="31"/>
      <c r="C66" s="32"/>
      <c r="D66" s="33"/>
      <c r="E66" s="33"/>
      <c r="F66" s="34"/>
      <c r="G66" s="35"/>
      <c r="H66" s="36"/>
      <c r="I66" s="482">
        <f>I52+G68-H68</f>
        <v>0</v>
      </c>
      <c r="J66" s="15"/>
      <c r="K66" s="3"/>
      <c r="L66" s="5"/>
      <c r="M66" s="93"/>
    </row>
    <row r="67" spans="1:13" ht="20.100000000000001" customHeight="1">
      <c r="A67" s="505"/>
      <c r="B67" s="125"/>
      <c r="C67" s="126"/>
      <c r="D67" s="127"/>
      <c r="E67" s="127"/>
      <c r="F67" s="128"/>
      <c r="G67" s="129"/>
      <c r="H67" s="130"/>
      <c r="I67" s="520"/>
      <c r="J67" s="15"/>
      <c r="K67" s="3"/>
      <c r="L67" s="5"/>
      <c r="M67" s="93"/>
    </row>
    <row r="68" spans="1:13" ht="20.100000000000001" customHeight="1">
      <c r="A68" s="454"/>
      <c r="B68" s="22"/>
      <c r="C68" s="457" t="s">
        <v>18</v>
      </c>
      <c r="D68" s="458"/>
      <c r="E68" s="458"/>
      <c r="F68" s="459"/>
      <c r="G68" s="43">
        <f>SUM(G66:G66)</f>
        <v>0</v>
      </c>
      <c r="H68" s="44">
        <f>SUM(H66:H66)</f>
        <v>0</v>
      </c>
      <c r="I68" s="456"/>
      <c r="J68" s="15"/>
      <c r="K68" s="3"/>
      <c r="L68" s="5"/>
      <c r="M68" s="93"/>
    </row>
    <row r="69" spans="1:13" ht="20.100000000000001" customHeight="1" thickBot="1">
      <c r="A69" s="455"/>
      <c r="B69" s="101"/>
      <c r="C69" s="46" t="s">
        <v>42</v>
      </c>
      <c r="D69" s="47"/>
      <c r="E69" s="47">
        <v>35.4</v>
      </c>
      <c r="F69" s="110"/>
      <c r="G69" s="131">
        <f>G68*E69</f>
        <v>0</v>
      </c>
      <c r="H69" s="132">
        <f>H68*E69</f>
        <v>0</v>
      </c>
      <c r="I69" s="113">
        <f>I66*35.4</f>
        <v>0</v>
      </c>
      <c r="J69" s="104"/>
      <c r="K69" s="105"/>
      <c r="L69" s="105"/>
      <c r="M69" s="105"/>
    </row>
    <row r="70" spans="1:13" ht="20.100000000000001" customHeight="1">
      <c r="A70" s="483" t="s">
        <v>20</v>
      </c>
      <c r="B70" s="81"/>
      <c r="C70" s="33"/>
      <c r="D70" s="33"/>
      <c r="E70" s="33"/>
      <c r="F70" s="34"/>
      <c r="G70" s="82"/>
      <c r="H70" s="83"/>
      <c r="I70" s="486">
        <f>I57+G72-H72</f>
        <v>-1180</v>
      </c>
      <c r="J70" s="15"/>
      <c r="K70" s="3"/>
      <c r="L70" s="5"/>
      <c r="M70" s="93"/>
    </row>
    <row r="71" spans="1:13" ht="20.100000000000001" customHeight="1">
      <c r="A71" s="517"/>
      <c r="B71" s="133"/>
      <c r="C71" s="134"/>
      <c r="D71" s="135"/>
      <c r="E71" s="135"/>
      <c r="F71" s="118"/>
      <c r="G71" s="136"/>
      <c r="H71" s="137"/>
      <c r="I71" s="478"/>
      <c r="J71" s="2"/>
      <c r="K71" s="3"/>
      <c r="L71" s="3"/>
      <c r="M71" s="93"/>
    </row>
    <row r="72" spans="1:13" ht="20.100000000000001" customHeight="1" thickBot="1">
      <c r="A72" s="485"/>
      <c r="B72" s="101"/>
      <c r="C72" s="512" t="s">
        <v>16</v>
      </c>
      <c r="D72" s="513"/>
      <c r="E72" s="513"/>
      <c r="F72" s="518"/>
      <c r="G72" s="124">
        <f>SUM(G70:G70)</f>
        <v>0</v>
      </c>
      <c r="H72" s="124">
        <f>SUM(H70:H70)</f>
        <v>0</v>
      </c>
      <c r="I72" s="487"/>
      <c r="J72" s="122"/>
      <c r="K72" s="105"/>
      <c r="L72" s="105"/>
      <c r="M72" s="105"/>
    </row>
    <row r="73" spans="1:13" ht="20.100000000000001" customHeight="1" thickBot="1">
      <c r="A73" s="500" t="s">
        <v>21</v>
      </c>
      <c r="B73" s="501"/>
      <c r="C73" s="502"/>
      <c r="D73" s="85"/>
      <c r="E73" s="503"/>
      <c r="F73" s="504"/>
      <c r="G73" s="86">
        <f>SUM(G65,G69,G72)</f>
        <v>0</v>
      </c>
      <c r="H73" s="87">
        <f>SUM(H65,H69,H72)</f>
        <v>5025</v>
      </c>
      <c r="I73" s="88">
        <f>SUM(I63,I69,I70)</f>
        <v>17466122.310000002</v>
      </c>
      <c r="J73" s="89">
        <f>I60+G73-H73</f>
        <v>17466122.310000002</v>
      </c>
      <c r="K73" s="90">
        <f>I73-J73</f>
        <v>0</v>
      </c>
      <c r="L73" s="123"/>
      <c r="M73" s="123"/>
    </row>
    <row r="74" spans="1:13" ht="20.100000000000001" customHeight="1">
      <c r="A74" s="472" t="s">
        <v>50</v>
      </c>
      <c r="B74" s="473"/>
      <c r="C74" s="474"/>
      <c r="D74" s="6"/>
      <c r="E74" s="6" t="s">
        <v>3</v>
      </c>
      <c r="F74" s="7" t="s">
        <v>4</v>
      </c>
      <c r="G74" s="8" t="s">
        <v>5</v>
      </c>
      <c r="H74" s="9" t="s">
        <v>6</v>
      </c>
      <c r="I74" s="475" t="s">
        <v>7</v>
      </c>
      <c r="J74" s="2"/>
      <c r="K74" s="3"/>
      <c r="L74" s="5"/>
      <c r="M74" s="93"/>
    </row>
    <row r="75" spans="1:13" ht="20.100000000000001" customHeight="1" thickBot="1">
      <c r="A75" s="139"/>
      <c r="B75" s="140" t="s">
        <v>621</v>
      </c>
      <c r="C75" s="140" t="s">
        <v>8</v>
      </c>
      <c r="D75" s="141" t="s">
        <v>26</v>
      </c>
      <c r="E75" s="142" t="s">
        <v>9</v>
      </c>
      <c r="F75" s="143" t="s">
        <v>10</v>
      </c>
      <c r="G75" s="143" t="s">
        <v>11</v>
      </c>
      <c r="H75" s="144" t="s">
        <v>12</v>
      </c>
      <c r="I75" s="476"/>
      <c r="J75" s="2"/>
      <c r="K75" s="13"/>
      <c r="L75" s="5"/>
      <c r="M75" s="93"/>
    </row>
    <row r="76" spans="1:13" ht="20.100000000000001" customHeight="1">
      <c r="A76" s="505" t="s">
        <v>13</v>
      </c>
      <c r="B76" s="145">
        <v>2</v>
      </c>
      <c r="C76" s="146" t="s">
        <v>51</v>
      </c>
      <c r="D76" s="146" t="s">
        <v>52</v>
      </c>
      <c r="E76" s="146" t="s">
        <v>53</v>
      </c>
      <c r="F76" s="147"/>
      <c r="G76" s="147"/>
      <c r="H76" s="148">
        <v>500</v>
      </c>
      <c r="I76" s="508">
        <f>I63+G95-H95</f>
        <v>40629745.289999999</v>
      </c>
      <c r="J76" s="2"/>
      <c r="K76" s="3"/>
      <c r="L76" s="5"/>
      <c r="M76" s="93"/>
    </row>
    <row r="77" spans="1:13" ht="20.100000000000001" customHeight="1">
      <c r="A77" s="454"/>
      <c r="B77" s="98">
        <v>3</v>
      </c>
      <c r="C77" s="149" t="s">
        <v>47</v>
      </c>
      <c r="D77" s="149" t="s">
        <v>48</v>
      </c>
      <c r="E77" s="149" t="s">
        <v>49</v>
      </c>
      <c r="F77" s="24"/>
      <c r="G77" s="24"/>
      <c r="H77" s="25">
        <v>200</v>
      </c>
      <c r="I77" s="463"/>
      <c r="J77" s="2"/>
      <c r="K77" s="3"/>
      <c r="L77" s="5"/>
      <c r="M77" s="93"/>
    </row>
    <row r="78" spans="1:13" ht="20.100000000000001" customHeight="1">
      <c r="A78" s="519"/>
      <c r="B78" s="16">
        <v>3</v>
      </c>
      <c r="C78" s="23" t="s">
        <v>36</v>
      </c>
      <c r="D78" s="150" t="s">
        <v>37</v>
      </c>
      <c r="E78" s="151" t="s">
        <v>38</v>
      </c>
      <c r="F78" s="24"/>
      <c r="G78" s="24"/>
      <c r="H78" s="25">
        <v>25</v>
      </c>
      <c r="I78" s="463"/>
      <c r="J78" s="2"/>
      <c r="K78" s="3"/>
      <c r="L78" s="5"/>
      <c r="M78" s="93"/>
    </row>
    <row r="79" spans="1:13" ht="20.100000000000001" customHeight="1">
      <c r="A79" s="519"/>
      <c r="B79" s="152">
        <v>21</v>
      </c>
      <c r="C79" s="153" t="s">
        <v>30</v>
      </c>
      <c r="D79" s="154" t="s">
        <v>31</v>
      </c>
      <c r="E79" s="154" t="s">
        <v>32</v>
      </c>
      <c r="F79" s="155"/>
      <c r="G79" s="155">
        <v>29682433.629999999</v>
      </c>
      <c r="H79" s="156"/>
      <c r="I79" s="463"/>
      <c r="J79" s="2"/>
      <c r="K79" s="3"/>
      <c r="L79" s="5"/>
      <c r="M79" s="93"/>
    </row>
    <row r="80" spans="1:13" ht="20.100000000000001" customHeight="1">
      <c r="A80" s="519"/>
      <c r="B80" s="16">
        <v>22</v>
      </c>
      <c r="C80" s="23" t="s">
        <v>54</v>
      </c>
      <c r="D80" s="157" t="s">
        <v>55</v>
      </c>
      <c r="E80" s="157" t="s">
        <v>56</v>
      </c>
      <c r="F80" s="24"/>
      <c r="G80" s="24"/>
      <c r="H80" s="25">
        <v>260290.65</v>
      </c>
      <c r="I80" s="463"/>
      <c r="J80" s="2"/>
      <c r="K80" s="3"/>
      <c r="L80" s="5"/>
      <c r="M80" s="93"/>
    </row>
    <row r="81" spans="1:13" ht="20.100000000000001" customHeight="1">
      <c r="A81" s="519"/>
      <c r="B81" s="16">
        <v>22</v>
      </c>
      <c r="C81" s="158" t="s">
        <v>36</v>
      </c>
      <c r="D81" s="17" t="s">
        <v>37</v>
      </c>
      <c r="E81" s="23" t="s">
        <v>38</v>
      </c>
      <c r="F81" s="24"/>
      <c r="G81" s="24"/>
      <c r="H81" s="25">
        <v>25</v>
      </c>
      <c r="I81" s="463"/>
      <c r="J81" s="2"/>
      <c r="K81" s="3"/>
      <c r="L81" s="5"/>
      <c r="M81" s="93"/>
    </row>
    <row r="82" spans="1:13" ht="20.100000000000001" customHeight="1">
      <c r="A82" s="519"/>
      <c r="B82" s="16">
        <v>22</v>
      </c>
      <c r="C82" s="23" t="s">
        <v>54</v>
      </c>
      <c r="D82" s="157" t="s">
        <v>55</v>
      </c>
      <c r="E82" s="157" t="s">
        <v>57</v>
      </c>
      <c r="F82" s="24"/>
      <c r="G82" s="24"/>
      <c r="H82" s="25">
        <v>174438.79</v>
      </c>
      <c r="I82" s="463"/>
      <c r="J82" s="2"/>
      <c r="K82" s="3"/>
      <c r="L82" s="5"/>
      <c r="M82" s="93"/>
    </row>
    <row r="83" spans="1:13" ht="20.100000000000001" customHeight="1">
      <c r="A83" s="519"/>
      <c r="B83" s="16">
        <v>22</v>
      </c>
      <c r="C83" s="158" t="s">
        <v>36</v>
      </c>
      <c r="D83" s="17" t="s">
        <v>37</v>
      </c>
      <c r="E83" s="23" t="s">
        <v>38</v>
      </c>
      <c r="F83" s="24"/>
      <c r="G83" s="24"/>
      <c r="H83" s="25">
        <v>25</v>
      </c>
      <c r="I83" s="463"/>
      <c r="J83" s="2"/>
      <c r="K83" s="3"/>
      <c r="L83" s="5"/>
      <c r="M83" s="93"/>
    </row>
    <row r="84" spans="1:13" ht="20.100000000000001" customHeight="1">
      <c r="A84" s="519"/>
      <c r="B84" s="159">
        <v>22</v>
      </c>
      <c r="C84" s="160" t="s">
        <v>58</v>
      </c>
      <c r="D84" s="161" t="s">
        <v>59</v>
      </c>
      <c r="E84" s="161" t="s">
        <v>60</v>
      </c>
      <c r="F84" s="162"/>
      <c r="G84" s="162"/>
      <c r="H84" s="163">
        <v>10400</v>
      </c>
      <c r="I84" s="463"/>
      <c r="J84" s="2"/>
      <c r="K84" s="3"/>
      <c r="L84" s="5"/>
      <c r="M84" s="93"/>
    </row>
    <row r="85" spans="1:13" ht="20.100000000000001" customHeight="1">
      <c r="A85" s="519"/>
      <c r="B85" s="16">
        <v>22</v>
      </c>
      <c r="C85" s="158" t="s">
        <v>36</v>
      </c>
      <c r="D85" s="17" t="s">
        <v>37</v>
      </c>
      <c r="E85" s="23" t="s">
        <v>38</v>
      </c>
      <c r="F85" s="24"/>
      <c r="G85" s="24"/>
      <c r="H85" s="25">
        <v>25</v>
      </c>
      <c r="I85" s="463"/>
      <c r="J85" s="2"/>
      <c r="K85" s="3"/>
      <c r="L85" s="5"/>
      <c r="M85" s="93"/>
    </row>
    <row r="86" spans="1:13" ht="20.100000000000001" customHeight="1">
      <c r="A86" s="519"/>
      <c r="B86" s="16">
        <v>22</v>
      </c>
      <c r="C86" s="23" t="s">
        <v>33</v>
      </c>
      <c r="D86" s="157" t="s">
        <v>34</v>
      </c>
      <c r="E86" s="157" t="s">
        <v>61</v>
      </c>
      <c r="F86" s="24"/>
      <c r="G86" s="24"/>
      <c r="H86" s="25">
        <v>2000000</v>
      </c>
      <c r="I86" s="463"/>
      <c r="J86" s="2"/>
      <c r="K86" s="3"/>
      <c r="L86" s="5"/>
      <c r="M86" s="93"/>
    </row>
    <row r="87" spans="1:13" ht="20.100000000000001" customHeight="1">
      <c r="A87" s="519"/>
      <c r="B87" s="16">
        <v>22</v>
      </c>
      <c r="C87" s="158" t="s">
        <v>36</v>
      </c>
      <c r="D87" s="17" t="s">
        <v>37</v>
      </c>
      <c r="E87" s="23" t="s">
        <v>38</v>
      </c>
      <c r="F87" s="24"/>
      <c r="G87" s="24"/>
      <c r="H87" s="25">
        <v>25</v>
      </c>
      <c r="I87" s="463"/>
      <c r="J87" s="2"/>
      <c r="K87" s="3"/>
      <c r="L87" s="5"/>
      <c r="M87" s="93"/>
    </row>
    <row r="88" spans="1:13" ht="20.100000000000001" customHeight="1">
      <c r="A88" s="519"/>
      <c r="B88" s="16">
        <v>22</v>
      </c>
      <c r="C88" s="23" t="s">
        <v>33</v>
      </c>
      <c r="D88" s="157" t="s">
        <v>34</v>
      </c>
      <c r="E88" s="157" t="s">
        <v>61</v>
      </c>
      <c r="F88" s="24"/>
      <c r="G88" s="24"/>
      <c r="H88" s="25">
        <v>2000000</v>
      </c>
      <c r="I88" s="463"/>
      <c r="J88" s="2"/>
      <c r="K88" s="3"/>
      <c r="L88" s="5"/>
      <c r="M88" s="93"/>
    </row>
    <row r="89" spans="1:13" ht="20.100000000000001" customHeight="1">
      <c r="A89" s="519"/>
      <c r="B89" s="16">
        <v>22</v>
      </c>
      <c r="C89" s="158" t="s">
        <v>36</v>
      </c>
      <c r="D89" s="17" t="s">
        <v>37</v>
      </c>
      <c r="E89" s="23" t="s">
        <v>38</v>
      </c>
      <c r="F89" s="24"/>
      <c r="G89" s="24"/>
      <c r="H89" s="25">
        <v>25</v>
      </c>
      <c r="I89" s="463"/>
      <c r="J89" s="2"/>
      <c r="K89" s="3"/>
      <c r="L89" s="5"/>
      <c r="M89" s="93"/>
    </row>
    <row r="90" spans="1:13" ht="20.100000000000001" customHeight="1">
      <c r="A90" s="519"/>
      <c r="B90" s="16">
        <v>22</v>
      </c>
      <c r="C90" s="23" t="s">
        <v>33</v>
      </c>
      <c r="D90" s="157" t="s">
        <v>34</v>
      </c>
      <c r="E90" s="157" t="s">
        <v>61</v>
      </c>
      <c r="F90" s="24"/>
      <c r="G90" s="24"/>
      <c r="H90" s="25">
        <v>2000000</v>
      </c>
      <c r="I90" s="463"/>
      <c r="J90" s="2"/>
      <c r="K90" s="3"/>
      <c r="L90" s="5"/>
      <c r="M90" s="93"/>
    </row>
    <row r="91" spans="1:13" ht="20.100000000000001" customHeight="1">
      <c r="A91" s="519"/>
      <c r="B91" s="16">
        <v>22</v>
      </c>
      <c r="C91" s="158" t="s">
        <v>36</v>
      </c>
      <c r="D91" s="17" t="s">
        <v>37</v>
      </c>
      <c r="E91" s="23" t="s">
        <v>38</v>
      </c>
      <c r="F91" s="24"/>
      <c r="G91" s="24"/>
      <c r="H91" s="25">
        <v>25</v>
      </c>
      <c r="I91" s="463"/>
      <c r="J91" s="15"/>
      <c r="K91" s="3"/>
      <c r="L91" s="5"/>
      <c r="M91" s="164"/>
    </row>
    <row r="92" spans="1:13" ht="20.100000000000001" customHeight="1">
      <c r="A92" s="454"/>
      <c r="B92" s="95">
        <v>22</v>
      </c>
      <c r="C92" s="158" t="s">
        <v>33</v>
      </c>
      <c r="D92" s="17" t="s">
        <v>34</v>
      </c>
      <c r="E92" s="23" t="s">
        <v>61</v>
      </c>
      <c r="F92" s="24"/>
      <c r="G92" s="24"/>
      <c r="H92" s="25">
        <v>47211.21</v>
      </c>
      <c r="I92" s="463"/>
      <c r="J92" s="15">
        <f>SUM(H86:H92)</f>
        <v>6047286.21</v>
      </c>
      <c r="K92" s="3"/>
      <c r="L92" s="5"/>
      <c r="M92" s="164"/>
    </row>
    <row r="93" spans="1:13" ht="20.100000000000001" customHeight="1">
      <c r="A93" s="454"/>
      <c r="B93" s="16">
        <v>22</v>
      </c>
      <c r="C93" s="158" t="s">
        <v>36</v>
      </c>
      <c r="D93" s="17" t="s">
        <v>37</v>
      </c>
      <c r="E93" s="23" t="s">
        <v>38</v>
      </c>
      <c r="F93" s="24"/>
      <c r="G93" s="24"/>
      <c r="H93" s="25">
        <v>25</v>
      </c>
      <c r="I93" s="463"/>
      <c r="J93" s="165">
        <f>SUM(H81,H83,H85,H87,H89,H91,H93)</f>
        <v>175</v>
      </c>
      <c r="K93" s="3"/>
      <c r="L93" s="5"/>
      <c r="M93" s="164"/>
    </row>
    <row r="94" spans="1:13" ht="20.100000000000001" customHeight="1">
      <c r="A94" s="454"/>
      <c r="B94" s="16">
        <v>30</v>
      </c>
      <c r="C94" s="158" t="s">
        <v>58</v>
      </c>
      <c r="D94" s="17" t="s">
        <v>59</v>
      </c>
      <c r="E94" s="23" t="s">
        <v>62</v>
      </c>
      <c r="F94" s="24"/>
      <c r="G94" s="24"/>
      <c r="H94" s="25">
        <v>26750</v>
      </c>
      <c r="I94" s="463"/>
      <c r="J94" s="2"/>
      <c r="K94" s="3"/>
      <c r="L94" s="5"/>
      <c r="M94" s="164"/>
    </row>
    <row r="95" spans="1:13" ht="20.100000000000001" customHeight="1" thickBot="1">
      <c r="A95" s="507"/>
      <c r="B95" s="101"/>
      <c r="C95" s="512" t="s">
        <v>16</v>
      </c>
      <c r="D95" s="515"/>
      <c r="E95" s="515"/>
      <c r="F95" s="516"/>
      <c r="G95" s="124">
        <f>SUM(G76:G94)</f>
        <v>29682433.629999999</v>
      </c>
      <c r="H95" s="103">
        <f>SUM(H76:H94)</f>
        <v>6519990.6499999994</v>
      </c>
      <c r="I95" s="487"/>
      <c r="J95" s="104"/>
      <c r="K95" s="105"/>
      <c r="L95" s="167"/>
      <c r="M95" s="168"/>
    </row>
    <row r="96" spans="1:13" ht="20.100000000000001" customHeight="1">
      <c r="A96" s="453" t="s">
        <v>17</v>
      </c>
      <c r="B96" s="74">
        <v>10</v>
      </c>
      <c r="C96" s="32" t="s">
        <v>63</v>
      </c>
      <c r="D96" s="33" t="s">
        <v>64</v>
      </c>
      <c r="E96" s="33" t="s">
        <v>65</v>
      </c>
      <c r="F96" s="34"/>
      <c r="G96" s="35">
        <v>820183.3</v>
      </c>
      <c r="H96" s="36"/>
      <c r="I96" s="482">
        <f>I66+G99-H99</f>
        <v>0</v>
      </c>
      <c r="J96" s="15"/>
      <c r="K96" s="3"/>
      <c r="L96" s="5"/>
      <c r="M96" s="164"/>
    </row>
    <row r="97" spans="1:13" ht="20.100000000000001" customHeight="1">
      <c r="A97" s="454"/>
      <c r="B97" s="16">
        <v>21</v>
      </c>
      <c r="C97" s="14" t="s">
        <v>66</v>
      </c>
      <c r="D97" s="39" t="s">
        <v>67</v>
      </c>
      <c r="E97" s="39" t="s">
        <v>32</v>
      </c>
      <c r="F97" s="40"/>
      <c r="G97" s="41"/>
      <c r="H97" s="42">
        <v>820183.3</v>
      </c>
      <c r="I97" s="456"/>
      <c r="J97" s="15"/>
      <c r="K97" s="3"/>
      <c r="L97" s="5"/>
      <c r="M97" s="164"/>
    </row>
    <row r="98" spans="1:13" ht="20.100000000000001" customHeight="1">
      <c r="A98" s="454"/>
      <c r="B98" s="22"/>
      <c r="C98" s="106"/>
      <c r="D98" s="107"/>
      <c r="E98" s="107"/>
      <c r="F98" s="108"/>
      <c r="G98" s="43"/>
      <c r="H98" s="44"/>
      <c r="I98" s="456"/>
      <c r="J98" s="15"/>
      <c r="K98" s="3"/>
      <c r="L98" s="5"/>
      <c r="M98" s="164"/>
    </row>
    <row r="99" spans="1:13" ht="20.100000000000001" customHeight="1">
      <c r="A99" s="454"/>
      <c r="B99" s="22"/>
      <c r="C99" s="457" t="s">
        <v>18</v>
      </c>
      <c r="D99" s="458"/>
      <c r="E99" s="458"/>
      <c r="F99" s="459"/>
      <c r="G99" s="43">
        <f>SUM(G96:G97)</f>
        <v>820183.3</v>
      </c>
      <c r="H99" s="44">
        <f>SUM(H96:H97)</f>
        <v>820183.3</v>
      </c>
      <c r="I99" s="456"/>
      <c r="J99" s="15"/>
      <c r="K99" s="3"/>
      <c r="L99" s="5"/>
      <c r="M99" s="164"/>
    </row>
    <row r="100" spans="1:13" ht="20.100000000000001" customHeight="1" thickBot="1">
      <c r="A100" s="507"/>
      <c r="B100" s="101"/>
      <c r="C100" s="46" t="s">
        <v>42</v>
      </c>
      <c r="D100" s="47"/>
      <c r="E100" s="47">
        <v>36.19</v>
      </c>
      <c r="F100" s="110"/>
      <c r="G100" s="131">
        <f>G99*E100</f>
        <v>29682433.627</v>
      </c>
      <c r="H100" s="112">
        <f>H99*E100</f>
        <v>29682433.627</v>
      </c>
      <c r="I100" s="113">
        <f>I96*36.19</f>
        <v>0</v>
      </c>
      <c r="J100" s="104"/>
      <c r="K100" s="105"/>
      <c r="L100" s="167"/>
      <c r="M100" s="168"/>
    </row>
    <row r="101" spans="1:13" ht="20.100000000000001" customHeight="1">
      <c r="A101" s="483" t="s">
        <v>20</v>
      </c>
      <c r="B101" s="74"/>
      <c r="C101" s="33"/>
      <c r="D101" s="33"/>
      <c r="E101" s="33"/>
      <c r="F101" s="34"/>
      <c r="G101" s="82"/>
      <c r="H101" s="83"/>
      <c r="I101" s="486">
        <f>I70+G103-H103</f>
        <v>-1180</v>
      </c>
      <c r="J101" s="15"/>
      <c r="K101" s="3"/>
      <c r="L101" s="5"/>
      <c r="M101" s="164"/>
    </row>
    <row r="102" spans="1:13" ht="20.100000000000001" customHeight="1">
      <c r="A102" s="517"/>
      <c r="B102" s="133"/>
      <c r="C102" s="134"/>
      <c r="D102" s="135"/>
      <c r="E102" s="135"/>
      <c r="F102" s="118"/>
      <c r="G102" s="136"/>
      <c r="H102" s="137"/>
      <c r="I102" s="478"/>
      <c r="J102" s="2"/>
      <c r="K102" s="3"/>
      <c r="L102" s="5"/>
      <c r="M102" s="164"/>
    </row>
    <row r="103" spans="1:13" ht="20.100000000000001" customHeight="1" thickBot="1">
      <c r="A103" s="525"/>
      <c r="B103" s="101"/>
      <c r="C103" s="512" t="s">
        <v>16</v>
      </c>
      <c r="D103" s="513"/>
      <c r="E103" s="513"/>
      <c r="F103" s="518"/>
      <c r="G103" s="124">
        <f>SUM(G101:G101)</f>
        <v>0</v>
      </c>
      <c r="H103" s="138">
        <f>SUM(H101:H101)</f>
        <v>0</v>
      </c>
      <c r="I103" s="509"/>
      <c r="J103" s="122"/>
      <c r="K103" s="105"/>
      <c r="L103" s="167"/>
      <c r="M103" s="168"/>
    </row>
    <row r="104" spans="1:13" ht="20.100000000000001" customHeight="1" thickBot="1">
      <c r="A104" s="500" t="s">
        <v>21</v>
      </c>
      <c r="B104" s="501"/>
      <c r="C104" s="502"/>
      <c r="D104" s="85"/>
      <c r="E104" s="503"/>
      <c r="F104" s="504"/>
      <c r="G104" s="86">
        <f>SUM(G95,G100,G103)</f>
        <v>59364867.256999999</v>
      </c>
      <c r="H104" s="86">
        <f>SUM(H95,H100,H103)</f>
        <v>36202424.277000003</v>
      </c>
      <c r="I104" s="88">
        <f>SUM(I76,I100,I101)</f>
        <v>40628565.289999999</v>
      </c>
      <c r="J104" s="89">
        <f>I73+G104-H104</f>
        <v>40628565.289999999</v>
      </c>
      <c r="K104" s="90">
        <f>I104-J104</f>
        <v>0</v>
      </c>
      <c r="L104" s="92"/>
      <c r="M104" s="169"/>
    </row>
    <row r="105" spans="1:13" ht="20.100000000000001" customHeight="1">
      <c r="A105" s="472" t="s">
        <v>68</v>
      </c>
      <c r="B105" s="473"/>
      <c r="C105" s="474"/>
      <c r="D105" s="6"/>
      <c r="E105" s="6" t="s">
        <v>3</v>
      </c>
      <c r="F105" s="7" t="s">
        <v>4</v>
      </c>
      <c r="G105" s="8" t="s">
        <v>5</v>
      </c>
      <c r="H105" s="9" t="s">
        <v>6</v>
      </c>
      <c r="I105" s="475" t="s">
        <v>7</v>
      </c>
      <c r="J105" s="2"/>
      <c r="K105" s="3"/>
      <c r="L105" s="5"/>
      <c r="M105" s="164"/>
    </row>
    <row r="106" spans="1:13" ht="20.100000000000001" customHeight="1" thickBot="1">
      <c r="A106" s="70"/>
      <c r="B106" s="10" t="s">
        <v>621</v>
      </c>
      <c r="C106" s="10" t="s">
        <v>8</v>
      </c>
      <c r="D106" s="94" t="s">
        <v>26</v>
      </c>
      <c r="E106" s="11" t="s">
        <v>9</v>
      </c>
      <c r="F106" s="72" t="s">
        <v>10</v>
      </c>
      <c r="G106" s="72" t="s">
        <v>11</v>
      </c>
      <c r="H106" s="73" t="s">
        <v>12</v>
      </c>
      <c r="I106" s="496"/>
      <c r="J106" s="2"/>
      <c r="K106" s="13"/>
      <c r="L106" s="5"/>
      <c r="M106" s="164"/>
    </row>
    <row r="107" spans="1:13" ht="20.100000000000001" customHeight="1">
      <c r="A107" s="453" t="s">
        <v>13</v>
      </c>
      <c r="B107" s="74">
        <v>6</v>
      </c>
      <c r="C107" s="75" t="s">
        <v>69</v>
      </c>
      <c r="D107" s="75" t="s">
        <v>70</v>
      </c>
      <c r="E107" s="75" t="s">
        <v>71</v>
      </c>
      <c r="F107" s="76"/>
      <c r="G107" s="77"/>
      <c r="H107" s="78">
        <v>814398.4</v>
      </c>
      <c r="I107" s="521">
        <f>I76+G117-H117</f>
        <v>33191079.469999999</v>
      </c>
      <c r="J107" s="15"/>
      <c r="K107" s="3"/>
      <c r="L107" s="5"/>
      <c r="M107" s="164"/>
    </row>
    <row r="108" spans="1:13" ht="20.100000000000001" customHeight="1">
      <c r="A108" s="505"/>
      <c r="B108" s="170">
        <v>21</v>
      </c>
      <c r="C108" s="171" t="s">
        <v>72</v>
      </c>
      <c r="D108" s="171" t="s">
        <v>73</v>
      </c>
      <c r="E108" s="171" t="s">
        <v>74</v>
      </c>
      <c r="F108" s="172"/>
      <c r="G108" s="172">
        <v>30840.99</v>
      </c>
      <c r="H108" s="173"/>
      <c r="I108" s="522"/>
      <c r="J108" s="2"/>
      <c r="K108" s="3"/>
      <c r="L108" s="5"/>
      <c r="M108" s="164"/>
    </row>
    <row r="109" spans="1:13" ht="20.100000000000001" customHeight="1">
      <c r="A109" s="454"/>
      <c r="B109" s="159">
        <v>21</v>
      </c>
      <c r="C109" s="160" t="s">
        <v>75</v>
      </c>
      <c r="D109" s="160" t="s">
        <v>76</v>
      </c>
      <c r="E109" s="160" t="s">
        <v>77</v>
      </c>
      <c r="F109" s="162"/>
      <c r="G109" s="162"/>
      <c r="H109" s="163">
        <v>308.41000000000003</v>
      </c>
      <c r="I109" s="523"/>
      <c r="J109" s="2"/>
      <c r="K109" s="3"/>
      <c r="L109" s="5"/>
      <c r="M109" s="164"/>
    </row>
    <row r="110" spans="1:13" ht="20.100000000000001" customHeight="1">
      <c r="A110" s="454"/>
      <c r="B110" s="16">
        <v>25</v>
      </c>
      <c r="C110" s="23" t="s">
        <v>33</v>
      </c>
      <c r="D110" s="23" t="s">
        <v>34</v>
      </c>
      <c r="E110" s="23" t="s">
        <v>78</v>
      </c>
      <c r="F110" s="24"/>
      <c r="G110" s="24"/>
      <c r="H110" s="25">
        <v>6653970</v>
      </c>
      <c r="I110" s="523"/>
      <c r="J110" s="2"/>
      <c r="K110" s="3"/>
      <c r="L110" s="5"/>
      <c r="M110" s="164"/>
    </row>
    <row r="111" spans="1:13" ht="20.100000000000001" customHeight="1">
      <c r="A111" s="454"/>
      <c r="B111" s="16">
        <v>25</v>
      </c>
      <c r="C111" s="23" t="s">
        <v>36</v>
      </c>
      <c r="D111" s="23" t="s">
        <v>37</v>
      </c>
      <c r="E111" s="23" t="s">
        <v>38</v>
      </c>
      <c r="F111" s="24"/>
      <c r="G111" s="24"/>
      <c r="H111" s="25">
        <v>150</v>
      </c>
      <c r="I111" s="523"/>
      <c r="J111" s="2"/>
      <c r="K111" s="3"/>
      <c r="L111" s="5"/>
      <c r="M111" s="164"/>
    </row>
    <row r="112" spans="1:13" ht="20.100000000000001" customHeight="1">
      <c r="A112" s="454"/>
      <c r="B112" s="16">
        <v>26</v>
      </c>
      <c r="C112" s="23" t="s">
        <v>79</v>
      </c>
      <c r="D112" s="23" t="s">
        <v>80</v>
      </c>
      <c r="E112" s="23" t="s">
        <v>81</v>
      </c>
      <c r="F112" s="24"/>
      <c r="G112" s="24">
        <v>6653970</v>
      </c>
      <c r="H112" s="25"/>
      <c r="I112" s="523"/>
      <c r="J112" s="2"/>
      <c r="K112" s="3"/>
      <c r="L112" s="5"/>
      <c r="M112" s="164"/>
    </row>
    <row r="113" spans="1:13" ht="20.100000000000001" customHeight="1">
      <c r="A113" s="454"/>
      <c r="B113" s="16">
        <v>27</v>
      </c>
      <c r="C113" s="23" t="s">
        <v>79</v>
      </c>
      <c r="D113" s="23" t="s">
        <v>80</v>
      </c>
      <c r="E113" s="23" t="s">
        <v>81</v>
      </c>
      <c r="F113" s="24"/>
      <c r="G113" s="24">
        <v>26220</v>
      </c>
      <c r="H113" s="25"/>
      <c r="I113" s="523"/>
      <c r="J113" s="2"/>
      <c r="K113" s="3"/>
      <c r="L113" s="5"/>
      <c r="M113" s="164"/>
    </row>
    <row r="114" spans="1:13" ht="20.100000000000001" customHeight="1">
      <c r="A114" s="454"/>
      <c r="B114" s="16">
        <v>28</v>
      </c>
      <c r="C114" s="23" t="s">
        <v>33</v>
      </c>
      <c r="D114" s="23" t="s">
        <v>34</v>
      </c>
      <c r="E114" s="23" t="s">
        <v>82</v>
      </c>
      <c r="F114" s="24"/>
      <c r="G114" s="24"/>
      <c r="H114" s="25">
        <v>6653970</v>
      </c>
      <c r="I114" s="523"/>
      <c r="J114" s="2"/>
      <c r="K114" s="3"/>
      <c r="L114" s="5"/>
      <c r="M114" s="164"/>
    </row>
    <row r="115" spans="1:13" ht="20.100000000000001" customHeight="1">
      <c r="A115" s="454"/>
      <c r="B115" s="16">
        <v>28</v>
      </c>
      <c r="C115" s="23" t="s">
        <v>36</v>
      </c>
      <c r="D115" s="23" t="s">
        <v>37</v>
      </c>
      <c r="E115" s="23" t="s">
        <v>38</v>
      </c>
      <c r="F115" s="24"/>
      <c r="G115" s="24"/>
      <c r="H115" s="25">
        <v>150</v>
      </c>
      <c r="I115" s="523"/>
      <c r="J115" s="2"/>
      <c r="K115" s="3"/>
      <c r="L115" s="5"/>
      <c r="M115" s="164"/>
    </row>
    <row r="116" spans="1:13" ht="20.100000000000001" customHeight="1">
      <c r="A116" s="454"/>
      <c r="B116" s="16">
        <v>29</v>
      </c>
      <c r="C116" s="23" t="s">
        <v>58</v>
      </c>
      <c r="D116" s="23" t="s">
        <v>59</v>
      </c>
      <c r="E116" s="23" t="s">
        <v>83</v>
      </c>
      <c r="F116" s="24"/>
      <c r="G116" s="24"/>
      <c r="H116" s="25">
        <v>26750</v>
      </c>
      <c r="I116" s="523"/>
      <c r="J116" s="2"/>
      <c r="K116" s="3"/>
      <c r="L116" s="5"/>
      <c r="M116" s="164"/>
    </row>
    <row r="117" spans="1:13" ht="20.100000000000001" customHeight="1" thickBot="1">
      <c r="A117" s="507"/>
      <c r="B117" s="101"/>
      <c r="C117" s="512" t="s">
        <v>16</v>
      </c>
      <c r="D117" s="513"/>
      <c r="E117" s="513"/>
      <c r="F117" s="514"/>
      <c r="G117" s="124">
        <f>SUM(G107:G116)</f>
        <v>6711030.9900000002</v>
      </c>
      <c r="H117" s="103">
        <f>SUM(H107:H116)</f>
        <v>14149696.810000001</v>
      </c>
      <c r="I117" s="524"/>
      <c r="J117" s="104"/>
      <c r="K117" s="105"/>
      <c r="L117" s="105"/>
      <c r="M117" s="168"/>
    </row>
    <row r="118" spans="1:13" ht="20.100000000000001" customHeight="1">
      <c r="A118" s="453" t="s">
        <v>17</v>
      </c>
      <c r="B118" s="81">
        <v>25</v>
      </c>
      <c r="C118" s="32" t="s">
        <v>84</v>
      </c>
      <c r="D118" s="33" t="s">
        <v>85</v>
      </c>
      <c r="E118" s="33" t="s">
        <v>32</v>
      </c>
      <c r="F118" s="34"/>
      <c r="G118" s="35">
        <v>12.7</v>
      </c>
      <c r="H118" s="36"/>
      <c r="I118" s="482">
        <f>I96+G121-H121</f>
        <v>12.569999999999999</v>
      </c>
      <c r="J118" s="15"/>
      <c r="K118" s="3"/>
      <c r="L118" s="5"/>
      <c r="M118" s="164"/>
    </row>
    <row r="119" spans="1:13" ht="20.100000000000001" customHeight="1">
      <c r="A119" s="454"/>
      <c r="B119" s="22">
        <v>25</v>
      </c>
      <c r="C119" s="14" t="s">
        <v>86</v>
      </c>
      <c r="D119" s="39" t="s">
        <v>87</v>
      </c>
      <c r="E119" s="39" t="s">
        <v>88</v>
      </c>
      <c r="F119" s="40"/>
      <c r="G119" s="41"/>
      <c r="H119" s="42">
        <v>0.13</v>
      </c>
      <c r="I119" s="456"/>
      <c r="J119" s="15"/>
      <c r="K119" s="3"/>
      <c r="L119" s="5"/>
      <c r="M119" s="164"/>
    </row>
    <row r="120" spans="1:13" ht="20.100000000000001" customHeight="1">
      <c r="A120" s="454"/>
      <c r="B120" s="22"/>
      <c r="C120" s="106"/>
      <c r="D120" s="107"/>
      <c r="E120" s="107"/>
      <c r="F120" s="108"/>
      <c r="G120" s="43"/>
      <c r="H120" s="44"/>
      <c r="I120" s="456"/>
      <c r="J120" s="15"/>
      <c r="K120" s="3"/>
      <c r="L120" s="5"/>
      <c r="M120" s="164"/>
    </row>
    <row r="121" spans="1:13" ht="20.100000000000001" customHeight="1">
      <c r="A121" s="454"/>
      <c r="B121" s="22"/>
      <c r="C121" s="457" t="s">
        <v>18</v>
      </c>
      <c r="D121" s="458"/>
      <c r="E121" s="458"/>
      <c r="F121" s="459"/>
      <c r="G121" s="43">
        <f>SUM(G118:G119)</f>
        <v>12.7</v>
      </c>
      <c r="H121" s="44">
        <f>SUM(H118:H119)</f>
        <v>0.13</v>
      </c>
      <c r="I121" s="456"/>
      <c r="J121" s="15"/>
      <c r="K121" s="3"/>
      <c r="L121" s="5"/>
      <c r="M121" s="164"/>
    </row>
    <row r="122" spans="1:13" ht="20.100000000000001" customHeight="1" thickBot="1">
      <c r="A122" s="507"/>
      <c r="B122" s="101"/>
      <c r="C122" s="46" t="s">
        <v>42</v>
      </c>
      <c r="D122" s="47"/>
      <c r="E122" s="47">
        <v>37</v>
      </c>
      <c r="F122" s="110"/>
      <c r="G122" s="131">
        <f>G121*E122</f>
        <v>469.9</v>
      </c>
      <c r="H122" s="112">
        <f>H121*E122</f>
        <v>4.8100000000000005</v>
      </c>
      <c r="I122" s="113">
        <f>I118*37</f>
        <v>465.08999999999992</v>
      </c>
      <c r="J122" s="104"/>
      <c r="K122" s="105"/>
      <c r="L122" s="105"/>
      <c r="M122" s="168"/>
    </row>
    <row r="123" spans="1:13" ht="20.100000000000001" customHeight="1">
      <c r="A123" s="483" t="s">
        <v>20</v>
      </c>
      <c r="B123" s="74">
        <v>5</v>
      </c>
      <c r="C123" s="33" t="s">
        <v>43</v>
      </c>
      <c r="D123" s="33" t="s">
        <v>44</v>
      </c>
      <c r="E123" s="33" t="s">
        <v>89</v>
      </c>
      <c r="F123" s="34"/>
      <c r="G123" s="82"/>
      <c r="H123" s="83">
        <v>163</v>
      </c>
      <c r="I123" s="486">
        <f>I101+G131-H131</f>
        <v>-30585</v>
      </c>
      <c r="J123" s="15"/>
      <c r="K123" s="3"/>
      <c r="L123" s="5"/>
      <c r="M123" s="164"/>
    </row>
    <row r="124" spans="1:13" ht="20.100000000000001" customHeight="1">
      <c r="A124" s="484"/>
      <c r="B124" s="16">
        <v>13</v>
      </c>
      <c r="C124" s="39" t="s">
        <v>43</v>
      </c>
      <c r="D124" s="39" t="s">
        <v>44</v>
      </c>
      <c r="E124" s="39" t="s">
        <v>90</v>
      </c>
      <c r="F124" s="40"/>
      <c r="G124" s="57"/>
      <c r="H124" s="58">
        <v>222</v>
      </c>
      <c r="I124" s="463"/>
      <c r="J124" s="15"/>
      <c r="K124" s="3"/>
      <c r="L124" s="5"/>
      <c r="M124" s="164"/>
    </row>
    <row r="125" spans="1:13" ht="20.100000000000001" customHeight="1">
      <c r="A125" s="484"/>
      <c r="B125" s="16">
        <v>20</v>
      </c>
      <c r="C125" s="39" t="s">
        <v>43</v>
      </c>
      <c r="D125" s="39" t="s">
        <v>44</v>
      </c>
      <c r="E125" s="39" t="s">
        <v>91</v>
      </c>
      <c r="F125" s="40"/>
      <c r="G125" s="57"/>
      <c r="H125" s="58">
        <v>700</v>
      </c>
      <c r="I125" s="463"/>
      <c r="J125" s="15"/>
      <c r="K125" s="3"/>
      <c r="L125" s="5"/>
      <c r="M125" s="164"/>
    </row>
    <row r="126" spans="1:13" ht="20.100000000000001" customHeight="1">
      <c r="A126" s="484"/>
      <c r="B126" s="16">
        <v>20</v>
      </c>
      <c r="C126" s="39" t="s">
        <v>43</v>
      </c>
      <c r="D126" s="39" t="s">
        <v>44</v>
      </c>
      <c r="E126" s="39" t="s">
        <v>92</v>
      </c>
      <c r="F126" s="40"/>
      <c r="G126" s="57"/>
      <c r="H126" s="58">
        <v>80</v>
      </c>
      <c r="I126" s="463"/>
      <c r="J126" s="15"/>
      <c r="K126" s="3"/>
      <c r="L126" s="5"/>
      <c r="M126" s="164"/>
    </row>
    <row r="127" spans="1:13" ht="20.100000000000001" customHeight="1">
      <c r="A127" s="484"/>
      <c r="B127" s="16">
        <v>22</v>
      </c>
      <c r="C127" s="39" t="s">
        <v>93</v>
      </c>
      <c r="D127" s="39" t="s">
        <v>94</v>
      </c>
      <c r="E127" s="39" t="s">
        <v>95</v>
      </c>
      <c r="F127" s="40"/>
      <c r="G127" s="57"/>
      <c r="H127" s="58">
        <v>25500</v>
      </c>
      <c r="I127" s="463"/>
      <c r="J127" s="15"/>
      <c r="K127" s="3"/>
      <c r="L127" s="5"/>
      <c r="M127" s="164"/>
    </row>
    <row r="128" spans="1:13" ht="20.100000000000001" customHeight="1">
      <c r="A128" s="484"/>
      <c r="B128" s="16">
        <v>22</v>
      </c>
      <c r="C128" s="23" t="s">
        <v>96</v>
      </c>
      <c r="D128" s="174" t="s">
        <v>97</v>
      </c>
      <c r="E128" s="174" t="s">
        <v>98</v>
      </c>
      <c r="F128" s="19"/>
      <c r="G128" s="59"/>
      <c r="H128" s="60">
        <v>2400</v>
      </c>
      <c r="I128" s="463"/>
      <c r="J128" s="2"/>
      <c r="K128" s="3"/>
      <c r="L128" s="5"/>
      <c r="M128" s="164"/>
    </row>
    <row r="129" spans="1:13" ht="20.100000000000001" customHeight="1">
      <c r="A129" s="531"/>
      <c r="B129" s="98">
        <v>27</v>
      </c>
      <c r="C129" s="10" t="s">
        <v>43</v>
      </c>
      <c r="D129" s="10" t="s">
        <v>44</v>
      </c>
      <c r="E129" s="10" t="s">
        <v>99</v>
      </c>
      <c r="F129" s="175"/>
      <c r="G129" s="176"/>
      <c r="H129" s="177">
        <v>174</v>
      </c>
      <c r="I129" s="532"/>
      <c r="J129" s="2"/>
      <c r="K129" s="3"/>
      <c r="L129" s="5"/>
      <c r="M129" s="164"/>
    </row>
    <row r="130" spans="1:13" ht="20.100000000000001" customHeight="1">
      <c r="A130" s="531"/>
      <c r="B130" s="98">
        <v>27</v>
      </c>
      <c r="C130" s="10" t="s">
        <v>43</v>
      </c>
      <c r="D130" s="10" t="s">
        <v>44</v>
      </c>
      <c r="E130" s="10" t="s">
        <v>100</v>
      </c>
      <c r="F130" s="175"/>
      <c r="G130" s="176"/>
      <c r="H130" s="177">
        <v>166</v>
      </c>
      <c r="I130" s="532"/>
      <c r="J130" s="2"/>
      <c r="K130" s="3"/>
      <c r="L130" s="5"/>
      <c r="M130" s="164"/>
    </row>
    <row r="131" spans="1:13" ht="20.100000000000001" customHeight="1" thickBot="1">
      <c r="A131" s="485"/>
      <c r="B131" s="45"/>
      <c r="C131" s="533" t="s">
        <v>16</v>
      </c>
      <c r="D131" s="534"/>
      <c r="E131" s="534"/>
      <c r="F131" s="535"/>
      <c r="G131" s="178">
        <f>SUM(G123:G128)</f>
        <v>0</v>
      </c>
      <c r="H131" s="179">
        <f>SUM(H123:H130)</f>
        <v>29405</v>
      </c>
      <c r="I131" s="487"/>
      <c r="J131" s="63"/>
      <c r="K131" s="30"/>
      <c r="L131" s="105"/>
      <c r="M131" s="168"/>
    </row>
    <row r="132" spans="1:13" ht="20.100000000000001" customHeight="1" thickBot="1">
      <c r="A132" s="526" t="s">
        <v>21</v>
      </c>
      <c r="B132" s="527"/>
      <c r="C132" s="528"/>
      <c r="D132" s="180"/>
      <c r="E132" s="529"/>
      <c r="F132" s="530"/>
      <c r="G132" s="65">
        <f>SUM(G117,G122,G131)</f>
        <v>6711500.8900000006</v>
      </c>
      <c r="H132" s="65">
        <f>SUM(H117,H122,H131)</f>
        <v>14179106.620000001</v>
      </c>
      <c r="I132" s="67">
        <f>SUM(I107,I122,I123)</f>
        <v>33160959.559999999</v>
      </c>
      <c r="J132" s="68">
        <f>I104+G132-H132</f>
        <v>33160959.559999999</v>
      </c>
      <c r="K132" s="181">
        <f>I132-J132</f>
        <v>0</v>
      </c>
      <c r="L132" s="123"/>
      <c r="M132" s="169"/>
    </row>
    <row r="133" spans="1:13" ht="20.100000000000001" customHeight="1">
      <c r="A133" s="472" t="s">
        <v>101</v>
      </c>
      <c r="B133" s="473"/>
      <c r="C133" s="474"/>
      <c r="D133" s="6"/>
      <c r="E133" s="6" t="s">
        <v>3</v>
      </c>
      <c r="F133" s="7" t="s">
        <v>4</v>
      </c>
      <c r="G133" s="8" t="s">
        <v>5</v>
      </c>
      <c r="H133" s="9" t="s">
        <v>6</v>
      </c>
      <c r="I133" s="475" t="s">
        <v>7</v>
      </c>
      <c r="J133" s="2"/>
      <c r="K133" s="3"/>
      <c r="L133" s="5"/>
      <c r="M133" s="164"/>
    </row>
    <row r="134" spans="1:13" ht="20.100000000000001" customHeight="1" thickBot="1">
      <c r="A134" s="70"/>
      <c r="B134" s="10" t="s">
        <v>621</v>
      </c>
      <c r="C134" s="10" t="s">
        <v>8</v>
      </c>
      <c r="D134" s="94" t="s">
        <v>26</v>
      </c>
      <c r="E134" s="11" t="s">
        <v>9</v>
      </c>
      <c r="F134" s="72" t="s">
        <v>10</v>
      </c>
      <c r="G134" s="72" t="s">
        <v>11</v>
      </c>
      <c r="H134" s="73" t="s">
        <v>12</v>
      </c>
      <c r="I134" s="496"/>
      <c r="J134" s="2"/>
      <c r="K134" s="13"/>
      <c r="L134" s="5"/>
      <c r="M134" s="164"/>
    </row>
    <row r="135" spans="1:13" ht="20.100000000000001" customHeight="1">
      <c r="A135" s="453" t="s">
        <v>13</v>
      </c>
      <c r="B135" s="74">
        <v>8</v>
      </c>
      <c r="C135" s="75" t="s">
        <v>69</v>
      </c>
      <c r="D135" s="75" t="s">
        <v>70</v>
      </c>
      <c r="E135" s="75" t="s">
        <v>102</v>
      </c>
      <c r="F135" s="76"/>
      <c r="G135" s="77"/>
      <c r="H135" s="78">
        <v>667063.38</v>
      </c>
      <c r="I135" s="486">
        <f>I107+G148-H148</f>
        <v>32094925.009999998</v>
      </c>
      <c r="J135" s="15"/>
      <c r="K135" s="3"/>
      <c r="L135" s="5"/>
      <c r="M135" s="164"/>
    </row>
    <row r="136" spans="1:13" ht="20.100000000000001" customHeight="1">
      <c r="A136" s="454"/>
      <c r="B136" s="22">
        <v>8</v>
      </c>
      <c r="C136" s="23" t="s">
        <v>36</v>
      </c>
      <c r="D136" s="23" t="s">
        <v>37</v>
      </c>
      <c r="E136" s="23" t="s">
        <v>38</v>
      </c>
      <c r="F136" s="24"/>
      <c r="G136" s="24"/>
      <c r="H136" s="25">
        <v>50</v>
      </c>
      <c r="I136" s="463"/>
      <c r="J136" s="2"/>
      <c r="K136" s="3"/>
      <c r="L136" s="5"/>
      <c r="M136" s="164"/>
    </row>
    <row r="137" spans="1:13" ht="20.100000000000001" customHeight="1">
      <c r="A137" s="454"/>
      <c r="B137" s="22">
        <v>8</v>
      </c>
      <c r="C137" s="23" t="s">
        <v>30</v>
      </c>
      <c r="D137" s="23" t="s">
        <v>31</v>
      </c>
      <c r="E137" s="23" t="s">
        <v>103</v>
      </c>
      <c r="F137" s="24"/>
      <c r="G137" s="24"/>
      <c r="H137" s="25">
        <v>50000</v>
      </c>
      <c r="I137" s="463"/>
      <c r="J137" s="2"/>
      <c r="K137" s="3"/>
      <c r="L137" s="5"/>
      <c r="M137" s="4"/>
    </row>
    <row r="138" spans="1:13" ht="20.100000000000001" customHeight="1">
      <c r="A138" s="454"/>
      <c r="B138" s="22">
        <v>12</v>
      </c>
      <c r="C138" s="23" t="s">
        <v>93</v>
      </c>
      <c r="D138" s="23" t="s">
        <v>94</v>
      </c>
      <c r="E138" s="23" t="s">
        <v>104</v>
      </c>
      <c r="F138" s="24"/>
      <c r="G138" s="24"/>
      <c r="H138" s="25">
        <v>54000</v>
      </c>
      <c r="I138" s="463"/>
      <c r="J138" s="2"/>
      <c r="K138" s="3"/>
      <c r="L138" s="5"/>
      <c r="M138" s="540"/>
    </row>
    <row r="139" spans="1:13" ht="20.100000000000001" customHeight="1">
      <c r="A139" s="454"/>
      <c r="B139" s="22">
        <v>22</v>
      </c>
      <c r="C139" s="23" t="s">
        <v>105</v>
      </c>
      <c r="D139" s="23" t="s">
        <v>106</v>
      </c>
      <c r="E139" s="23" t="s">
        <v>107</v>
      </c>
      <c r="F139" s="24"/>
      <c r="G139" s="24"/>
      <c r="H139" s="25">
        <v>33000</v>
      </c>
      <c r="I139" s="463"/>
      <c r="J139" s="2"/>
      <c r="K139" s="3"/>
      <c r="L139" s="5"/>
      <c r="M139" s="540"/>
    </row>
    <row r="140" spans="1:13" ht="20.100000000000001" customHeight="1">
      <c r="A140" s="454"/>
      <c r="B140" s="22">
        <v>22</v>
      </c>
      <c r="C140" s="23" t="s">
        <v>36</v>
      </c>
      <c r="D140" s="23" t="s">
        <v>37</v>
      </c>
      <c r="E140" s="23" t="s">
        <v>38</v>
      </c>
      <c r="F140" s="24"/>
      <c r="G140" s="24"/>
      <c r="H140" s="25">
        <v>25</v>
      </c>
      <c r="I140" s="463"/>
      <c r="J140" s="2"/>
      <c r="K140" s="3"/>
      <c r="L140" s="5"/>
      <c r="M140" s="540"/>
    </row>
    <row r="141" spans="1:13" ht="20.100000000000001" customHeight="1">
      <c r="A141" s="454"/>
      <c r="B141" s="182">
        <v>22</v>
      </c>
      <c r="C141" s="160" t="s">
        <v>47</v>
      </c>
      <c r="D141" s="160" t="s">
        <v>48</v>
      </c>
      <c r="E141" s="160" t="s">
        <v>108</v>
      </c>
      <c r="F141" s="162"/>
      <c r="G141" s="162"/>
      <c r="H141" s="163">
        <v>30000</v>
      </c>
      <c r="I141" s="463"/>
      <c r="J141" s="2"/>
      <c r="K141" s="3"/>
      <c r="L141" s="5"/>
      <c r="M141" s="540"/>
    </row>
    <row r="142" spans="1:13" ht="20.100000000000001" customHeight="1">
      <c r="A142" s="454"/>
      <c r="B142" s="22">
        <v>22</v>
      </c>
      <c r="C142" s="23" t="s">
        <v>36</v>
      </c>
      <c r="D142" s="23" t="s">
        <v>37</v>
      </c>
      <c r="E142" s="23" t="s">
        <v>38</v>
      </c>
      <c r="F142" s="24"/>
      <c r="G142" s="24"/>
      <c r="H142" s="25">
        <v>25</v>
      </c>
      <c r="I142" s="463"/>
      <c r="J142" s="165">
        <f>SUM(H140,H142)</f>
        <v>50</v>
      </c>
      <c r="K142" s="3"/>
      <c r="L142" s="5"/>
      <c r="M142" s="540"/>
    </row>
    <row r="143" spans="1:13" ht="20.100000000000001" customHeight="1">
      <c r="A143" s="454"/>
      <c r="B143" s="22">
        <v>23</v>
      </c>
      <c r="C143" s="23" t="s">
        <v>109</v>
      </c>
      <c r="D143" s="23" t="s">
        <v>110</v>
      </c>
      <c r="E143" s="23" t="s">
        <v>111</v>
      </c>
      <c r="F143" s="24"/>
      <c r="G143" s="24"/>
      <c r="H143" s="183">
        <v>172916.08</v>
      </c>
      <c r="I143" s="463"/>
      <c r="J143" s="2"/>
      <c r="K143" s="3"/>
      <c r="L143" s="5"/>
      <c r="M143" s="540"/>
    </row>
    <row r="144" spans="1:13" ht="20.100000000000001" customHeight="1">
      <c r="A144" s="454"/>
      <c r="B144" s="22">
        <v>23</v>
      </c>
      <c r="C144" s="23" t="s">
        <v>112</v>
      </c>
      <c r="D144" s="23" t="s">
        <v>113</v>
      </c>
      <c r="E144" s="23" t="s">
        <v>114</v>
      </c>
      <c r="F144" s="24"/>
      <c r="G144" s="24"/>
      <c r="H144" s="25">
        <v>12300</v>
      </c>
      <c r="I144" s="463"/>
      <c r="J144" s="2"/>
      <c r="K144" s="3"/>
      <c r="L144" s="5"/>
      <c r="M144" s="540"/>
    </row>
    <row r="145" spans="1:13" ht="20.100000000000001" customHeight="1">
      <c r="A145" s="454"/>
      <c r="B145" s="22">
        <v>23</v>
      </c>
      <c r="C145" s="23" t="s">
        <v>36</v>
      </c>
      <c r="D145" s="23" t="s">
        <v>37</v>
      </c>
      <c r="E145" s="23" t="s">
        <v>38</v>
      </c>
      <c r="F145" s="24"/>
      <c r="G145" s="24"/>
      <c r="H145" s="25">
        <v>25</v>
      </c>
      <c r="I145" s="463"/>
      <c r="J145" s="165">
        <f>SUM(H145)</f>
        <v>25</v>
      </c>
      <c r="K145" s="3"/>
      <c r="L145" s="5"/>
      <c r="M145" s="540"/>
    </row>
    <row r="146" spans="1:13" ht="20.100000000000001" customHeight="1">
      <c r="A146" s="454"/>
      <c r="B146" s="22">
        <v>24</v>
      </c>
      <c r="C146" s="23" t="s">
        <v>30</v>
      </c>
      <c r="D146" s="23" t="s">
        <v>31</v>
      </c>
      <c r="E146" s="23" t="s">
        <v>103</v>
      </c>
      <c r="F146" s="24"/>
      <c r="G146" s="24"/>
      <c r="H146" s="25">
        <v>50000</v>
      </c>
      <c r="I146" s="463"/>
      <c r="J146" s="2"/>
      <c r="K146" s="3"/>
      <c r="L146" s="5"/>
      <c r="M146" s="4"/>
    </row>
    <row r="147" spans="1:13" ht="20.100000000000001" customHeight="1">
      <c r="A147" s="454"/>
      <c r="B147" s="22">
        <v>30</v>
      </c>
      <c r="C147" s="23" t="s">
        <v>58</v>
      </c>
      <c r="D147" s="23" t="s">
        <v>59</v>
      </c>
      <c r="E147" s="23" t="s">
        <v>115</v>
      </c>
      <c r="F147" s="24"/>
      <c r="G147" s="24"/>
      <c r="H147" s="25">
        <v>26750</v>
      </c>
      <c r="I147" s="463"/>
      <c r="J147" s="2"/>
      <c r="K147" s="3"/>
      <c r="L147" s="5"/>
      <c r="M147" s="93"/>
    </row>
    <row r="148" spans="1:13" ht="20.100000000000001" customHeight="1" thickBot="1">
      <c r="A148" s="507"/>
      <c r="B148" s="101"/>
      <c r="C148" s="512" t="s">
        <v>16</v>
      </c>
      <c r="D148" s="513"/>
      <c r="E148" s="513"/>
      <c r="F148" s="514"/>
      <c r="G148" s="184">
        <f>SUM(G135:G147)</f>
        <v>0</v>
      </c>
      <c r="H148" s="103">
        <f>SUM(H135:H147)</f>
        <v>1096154.46</v>
      </c>
      <c r="I148" s="509"/>
      <c r="J148" s="104"/>
      <c r="K148" s="105"/>
      <c r="L148" s="167"/>
      <c r="M148" s="105"/>
    </row>
    <row r="149" spans="1:13" ht="20.100000000000001" customHeight="1">
      <c r="A149" s="454"/>
      <c r="B149" s="22">
        <v>24</v>
      </c>
      <c r="C149" s="23" t="s">
        <v>63</v>
      </c>
      <c r="D149" s="23" t="s">
        <v>64</v>
      </c>
      <c r="E149" s="23" t="s">
        <v>32</v>
      </c>
      <c r="F149" s="24"/>
      <c r="G149" s="42">
        <v>1173155.72</v>
      </c>
      <c r="H149" s="185"/>
      <c r="I149" s="482">
        <f>I118+G154-H154</f>
        <v>228557</v>
      </c>
      <c r="J149" s="2"/>
      <c r="K149" s="3"/>
      <c r="L149" s="5"/>
      <c r="M149" s="93"/>
    </row>
    <row r="150" spans="1:13" ht="20.100000000000001" customHeight="1">
      <c r="A150" s="454"/>
      <c r="B150" s="22">
        <v>26</v>
      </c>
      <c r="C150" s="23" t="s">
        <v>116</v>
      </c>
      <c r="D150" s="23" t="s">
        <v>117</v>
      </c>
      <c r="E150" s="23" t="s">
        <v>118</v>
      </c>
      <c r="F150" s="24"/>
      <c r="G150" s="42"/>
      <c r="H150" s="42">
        <v>378764.02</v>
      </c>
      <c r="I150" s="456"/>
      <c r="J150" s="2"/>
      <c r="K150" s="3"/>
      <c r="L150" s="5"/>
      <c r="M150" s="93"/>
    </row>
    <row r="151" spans="1:13" ht="20.100000000000001" customHeight="1">
      <c r="A151" s="454"/>
      <c r="B151" s="22">
        <v>26</v>
      </c>
      <c r="C151" s="14" t="s">
        <v>119</v>
      </c>
      <c r="D151" s="39" t="s">
        <v>120</v>
      </c>
      <c r="E151" s="39" t="s">
        <v>121</v>
      </c>
      <c r="F151" s="40"/>
      <c r="G151" s="42"/>
      <c r="H151" s="42">
        <v>98432</v>
      </c>
      <c r="I151" s="456"/>
      <c r="J151" s="15"/>
      <c r="K151" s="3"/>
      <c r="L151" s="5"/>
      <c r="M151" s="93"/>
    </row>
    <row r="152" spans="1:13" ht="20.100000000000001" customHeight="1">
      <c r="A152" s="454"/>
      <c r="B152" s="22">
        <v>26</v>
      </c>
      <c r="C152" s="14" t="s">
        <v>116</v>
      </c>
      <c r="D152" s="39" t="s">
        <v>117</v>
      </c>
      <c r="E152" s="39" t="s">
        <v>122</v>
      </c>
      <c r="F152" s="40"/>
      <c r="G152" s="42"/>
      <c r="H152" s="42">
        <v>460531.33</v>
      </c>
      <c r="I152" s="456"/>
      <c r="J152" s="15"/>
      <c r="K152" s="3"/>
      <c r="L152" s="5"/>
      <c r="M152" s="93"/>
    </row>
    <row r="153" spans="1:13" ht="20.100000000000001" customHeight="1" thickBot="1">
      <c r="A153" s="454"/>
      <c r="B153" s="22">
        <v>30</v>
      </c>
      <c r="C153" s="39" t="s">
        <v>123</v>
      </c>
      <c r="D153" s="39" t="s">
        <v>124</v>
      </c>
      <c r="E153" s="39" t="s">
        <v>125</v>
      </c>
      <c r="F153" s="40"/>
      <c r="G153" s="42"/>
      <c r="H153" s="42">
        <v>6883.94</v>
      </c>
      <c r="I153" s="456"/>
      <c r="J153" s="15"/>
      <c r="K153" s="3"/>
      <c r="L153" s="5"/>
      <c r="M153" s="93"/>
    </row>
    <row r="154" spans="1:13" ht="20.100000000000001" customHeight="1">
      <c r="A154" s="454"/>
      <c r="B154" s="22"/>
      <c r="C154" s="457" t="s">
        <v>18</v>
      </c>
      <c r="D154" s="458"/>
      <c r="E154" s="458"/>
      <c r="F154" s="459"/>
      <c r="G154" s="43">
        <f>SUM(G149:G153)</f>
        <v>1173155.72</v>
      </c>
      <c r="H154" s="44">
        <f>SUM(H149:H153)</f>
        <v>944611.29</v>
      </c>
      <c r="I154" s="482"/>
      <c r="J154" s="15"/>
      <c r="K154" s="3"/>
      <c r="L154" s="5"/>
      <c r="M154" s="93"/>
    </row>
    <row r="155" spans="1:13" ht="20.100000000000001" customHeight="1" thickBot="1">
      <c r="A155" s="455"/>
      <c r="B155" s="45"/>
      <c r="C155" s="46" t="s">
        <v>42</v>
      </c>
      <c r="D155" s="47"/>
      <c r="E155" s="47">
        <v>35.799999999999997</v>
      </c>
      <c r="F155" s="48"/>
      <c r="G155" s="186">
        <f>G154*E155</f>
        <v>41998974.775999993</v>
      </c>
      <c r="H155" s="187">
        <f>H154*E155</f>
        <v>33817084.181999996</v>
      </c>
      <c r="I155" s="188">
        <f>I149*35.8</f>
        <v>8182340.5999999996</v>
      </c>
      <c r="J155" s="29"/>
      <c r="K155" s="30"/>
      <c r="L155" s="105"/>
      <c r="M155" s="105"/>
    </row>
    <row r="156" spans="1:13" ht="20.100000000000001" customHeight="1">
      <c r="A156" s="483" t="s">
        <v>20</v>
      </c>
      <c r="B156" s="81">
        <v>2</v>
      </c>
      <c r="C156" s="33" t="s">
        <v>126</v>
      </c>
      <c r="D156" s="189" t="s">
        <v>127</v>
      </c>
      <c r="E156" s="33" t="s">
        <v>128</v>
      </c>
      <c r="F156" s="34"/>
      <c r="G156" s="82"/>
      <c r="H156" s="83">
        <v>790</v>
      </c>
      <c r="I156" s="486">
        <f>I123+G193-H193</f>
        <v>16473</v>
      </c>
      <c r="J156" s="15"/>
      <c r="K156" s="3"/>
      <c r="L156" s="5"/>
      <c r="M156" s="93"/>
    </row>
    <row r="157" spans="1:13" ht="20.100000000000001" customHeight="1">
      <c r="A157" s="484"/>
      <c r="B157" s="22">
        <v>2</v>
      </c>
      <c r="C157" s="39" t="s">
        <v>43</v>
      </c>
      <c r="D157" s="190" t="s">
        <v>44</v>
      </c>
      <c r="E157" s="191" t="s">
        <v>129</v>
      </c>
      <c r="F157" s="40"/>
      <c r="G157" s="57"/>
      <c r="H157" s="58">
        <v>131</v>
      </c>
      <c r="I157" s="463"/>
      <c r="J157" s="15"/>
      <c r="K157" s="3"/>
      <c r="L157" s="5"/>
      <c r="M157" s="93"/>
    </row>
    <row r="158" spans="1:13" ht="20.100000000000001" customHeight="1">
      <c r="A158" s="484"/>
      <c r="B158" s="22">
        <v>4</v>
      </c>
      <c r="C158" s="39" t="s">
        <v>43</v>
      </c>
      <c r="D158" s="192" t="s">
        <v>44</v>
      </c>
      <c r="E158" s="39" t="s">
        <v>130</v>
      </c>
      <c r="F158" s="40"/>
      <c r="G158" s="57"/>
      <c r="H158" s="58">
        <v>1305</v>
      </c>
      <c r="I158" s="463"/>
      <c r="J158" s="15"/>
      <c r="K158" s="3"/>
      <c r="L158" s="5"/>
      <c r="M158" s="93"/>
    </row>
    <row r="159" spans="1:13" ht="20.100000000000001" customHeight="1">
      <c r="A159" s="484"/>
      <c r="B159" s="22">
        <v>4</v>
      </c>
      <c r="C159" s="18" t="s">
        <v>43</v>
      </c>
      <c r="D159" s="193" t="s">
        <v>44</v>
      </c>
      <c r="E159" s="193" t="s">
        <v>131</v>
      </c>
      <c r="F159" s="19"/>
      <c r="G159" s="59"/>
      <c r="H159" s="60">
        <v>1222</v>
      </c>
      <c r="I159" s="463"/>
      <c r="J159" s="2"/>
      <c r="K159" s="3"/>
      <c r="L159" s="5"/>
      <c r="M159" s="93"/>
    </row>
    <row r="160" spans="1:13" ht="20.100000000000001" customHeight="1">
      <c r="A160" s="484"/>
      <c r="B160" s="22">
        <v>8</v>
      </c>
      <c r="C160" s="23" t="s">
        <v>43</v>
      </c>
      <c r="D160" s="157" t="s">
        <v>44</v>
      </c>
      <c r="E160" s="23" t="s">
        <v>130</v>
      </c>
      <c r="F160" s="19"/>
      <c r="G160" s="59"/>
      <c r="H160" s="60">
        <v>1253</v>
      </c>
      <c r="I160" s="463"/>
      <c r="J160" s="2"/>
      <c r="K160" s="3"/>
      <c r="L160" s="5"/>
      <c r="M160" s="93"/>
    </row>
    <row r="161" spans="1:13" ht="20.100000000000001" customHeight="1">
      <c r="A161" s="484"/>
      <c r="B161" s="22">
        <v>8</v>
      </c>
      <c r="C161" s="23" t="s">
        <v>43</v>
      </c>
      <c r="D161" s="192" t="s">
        <v>44</v>
      </c>
      <c r="E161" s="39" t="s">
        <v>131</v>
      </c>
      <c r="F161" s="19"/>
      <c r="G161" s="59"/>
      <c r="H161" s="60">
        <v>1247</v>
      </c>
      <c r="I161" s="463"/>
      <c r="J161" s="2"/>
      <c r="K161" s="3"/>
      <c r="L161" s="5"/>
      <c r="M161" s="93"/>
    </row>
    <row r="162" spans="1:13" ht="20.100000000000001" customHeight="1">
      <c r="A162" s="484"/>
      <c r="B162" s="22">
        <v>9</v>
      </c>
      <c r="C162" s="23" t="s">
        <v>30</v>
      </c>
      <c r="D162" s="192" t="s">
        <v>31</v>
      </c>
      <c r="E162" s="39" t="s">
        <v>103</v>
      </c>
      <c r="F162" s="19"/>
      <c r="G162" s="59">
        <v>50000</v>
      </c>
      <c r="H162" s="60"/>
      <c r="I162" s="463"/>
      <c r="J162" s="2"/>
      <c r="K162" s="3"/>
      <c r="L162" s="5"/>
      <c r="M162" s="4"/>
    </row>
    <row r="163" spans="1:13" ht="20.100000000000001" customHeight="1">
      <c r="A163" s="484"/>
      <c r="B163" s="22">
        <v>19</v>
      </c>
      <c r="C163" s="23" t="s">
        <v>43</v>
      </c>
      <c r="D163" s="192" t="s">
        <v>44</v>
      </c>
      <c r="E163" s="39" t="s">
        <v>132</v>
      </c>
      <c r="F163" s="19"/>
      <c r="G163" s="59"/>
      <c r="H163" s="60">
        <v>1413</v>
      </c>
      <c r="I163" s="463"/>
      <c r="J163" s="2"/>
      <c r="K163" s="3"/>
      <c r="L163" s="5"/>
      <c r="M163" s="540"/>
    </row>
    <row r="164" spans="1:13" ht="20.100000000000001" customHeight="1">
      <c r="A164" s="484"/>
      <c r="B164" s="22">
        <v>19</v>
      </c>
      <c r="C164" s="18" t="s">
        <v>43</v>
      </c>
      <c r="D164" s="193" t="s">
        <v>44</v>
      </c>
      <c r="E164" s="193" t="s">
        <v>131</v>
      </c>
      <c r="F164" s="19"/>
      <c r="G164" s="59"/>
      <c r="H164" s="60">
        <v>1313</v>
      </c>
      <c r="I164" s="463"/>
      <c r="J164" s="2"/>
      <c r="K164" s="3"/>
      <c r="L164" s="5"/>
      <c r="M164" s="540"/>
    </row>
    <row r="165" spans="1:13" ht="20.100000000000001" customHeight="1">
      <c r="A165" s="484"/>
      <c r="B165" s="22">
        <v>21</v>
      </c>
      <c r="C165" s="23" t="s">
        <v>43</v>
      </c>
      <c r="D165" s="192" t="s">
        <v>44</v>
      </c>
      <c r="E165" s="39" t="s">
        <v>133</v>
      </c>
      <c r="F165" s="19"/>
      <c r="G165" s="59"/>
      <c r="H165" s="60">
        <v>300</v>
      </c>
      <c r="I165" s="463"/>
      <c r="J165" s="2"/>
      <c r="K165" s="3"/>
      <c r="L165" s="5"/>
      <c r="M165" s="540"/>
    </row>
    <row r="166" spans="1:13" ht="20.100000000000001" customHeight="1">
      <c r="A166" s="484"/>
      <c r="B166" s="22">
        <v>21</v>
      </c>
      <c r="C166" s="23" t="s">
        <v>43</v>
      </c>
      <c r="D166" s="192" t="s">
        <v>44</v>
      </c>
      <c r="E166" s="39" t="s">
        <v>134</v>
      </c>
      <c r="F166" s="19"/>
      <c r="G166" s="59"/>
      <c r="H166" s="60">
        <v>1221</v>
      </c>
      <c r="I166" s="463"/>
      <c r="J166" s="2"/>
      <c r="K166" s="3"/>
      <c r="L166" s="5"/>
      <c r="M166" s="540"/>
    </row>
    <row r="167" spans="1:13" ht="20.100000000000001" customHeight="1">
      <c r="A167" s="484"/>
      <c r="B167" s="22">
        <v>21</v>
      </c>
      <c r="C167" s="23" t="s">
        <v>96</v>
      </c>
      <c r="D167" s="192" t="s">
        <v>97</v>
      </c>
      <c r="E167" s="39" t="s">
        <v>135</v>
      </c>
      <c r="F167" s="19"/>
      <c r="G167" s="59"/>
      <c r="H167" s="60">
        <v>910</v>
      </c>
      <c r="I167" s="463"/>
      <c r="J167" s="2"/>
      <c r="K167" s="3"/>
      <c r="L167" s="5"/>
      <c r="M167" s="540"/>
    </row>
    <row r="168" spans="1:13" ht="20.100000000000001" customHeight="1">
      <c r="A168" s="484"/>
      <c r="B168" s="22">
        <v>21</v>
      </c>
      <c r="C168" s="23" t="s">
        <v>96</v>
      </c>
      <c r="D168" s="192" t="s">
        <v>97</v>
      </c>
      <c r="E168" s="39" t="s">
        <v>136</v>
      </c>
      <c r="F168" s="19"/>
      <c r="G168" s="59"/>
      <c r="H168" s="60">
        <v>2709</v>
      </c>
      <c r="I168" s="463"/>
      <c r="J168" s="2"/>
      <c r="K168" s="3"/>
      <c r="L168" s="5"/>
      <c r="M168" s="540"/>
    </row>
    <row r="169" spans="1:13" ht="20.100000000000001" customHeight="1">
      <c r="A169" s="484"/>
      <c r="B169" s="22">
        <v>21</v>
      </c>
      <c r="C169" s="23" t="s">
        <v>93</v>
      </c>
      <c r="D169" s="39" t="s">
        <v>94</v>
      </c>
      <c r="E169" s="39" t="s">
        <v>137</v>
      </c>
      <c r="F169" s="19"/>
      <c r="G169" s="59"/>
      <c r="H169" s="60">
        <v>3300</v>
      </c>
      <c r="I169" s="463"/>
      <c r="J169" s="2"/>
      <c r="K169" s="3"/>
      <c r="L169" s="5"/>
      <c r="M169" s="540"/>
    </row>
    <row r="170" spans="1:13" ht="20.100000000000001" customHeight="1">
      <c r="A170" s="484"/>
      <c r="B170" s="22">
        <v>21</v>
      </c>
      <c r="C170" s="23" t="s">
        <v>93</v>
      </c>
      <c r="D170" s="39" t="s">
        <v>94</v>
      </c>
      <c r="E170" s="39" t="s">
        <v>138</v>
      </c>
      <c r="F170" s="19"/>
      <c r="G170" s="59"/>
      <c r="H170" s="60">
        <v>3300</v>
      </c>
      <c r="I170" s="463"/>
      <c r="J170" s="2"/>
      <c r="K170" s="3"/>
      <c r="L170" s="5"/>
      <c r="M170" s="540"/>
    </row>
    <row r="171" spans="1:13" ht="20.100000000000001" customHeight="1">
      <c r="A171" s="484"/>
      <c r="B171" s="22">
        <v>22</v>
      </c>
      <c r="C171" s="23" t="s">
        <v>139</v>
      </c>
      <c r="D171" s="39" t="s">
        <v>140</v>
      </c>
      <c r="E171" s="39" t="s">
        <v>141</v>
      </c>
      <c r="F171" s="19"/>
      <c r="G171" s="59"/>
      <c r="H171" s="60">
        <v>3387</v>
      </c>
      <c r="I171" s="463"/>
      <c r="J171" s="2"/>
      <c r="K171" s="3"/>
      <c r="L171" s="5"/>
      <c r="M171" s="540"/>
    </row>
    <row r="172" spans="1:13" ht="20.100000000000001" customHeight="1">
      <c r="A172" s="484"/>
      <c r="B172" s="22">
        <v>22</v>
      </c>
      <c r="C172" s="23" t="s">
        <v>142</v>
      </c>
      <c r="D172" s="39" t="s">
        <v>143</v>
      </c>
      <c r="E172" s="39" t="s">
        <v>144</v>
      </c>
      <c r="F172" s="19"/>
      <c r="G172" s="59"/>
      <c r="H172" s="60">
        <v>730</v>
      </c>
      <c r="I172" s="463"/>
      <c r="J172" s="2"/>
      <c r="K172" s="3"/>
      <c r="L172" s="5"/>
      <c r="M172" s="540"/>
    </row>
    <row r="173" spans="1:13" ht="20.100000000000001" customHeight="1">
      <c r="A173" s="484"/>
      <c r="B173" s="22">
        <v>22</v>
      </c>
      <c r="C173" s="23" t="s">
        <v>96</v>
      </c>
      <c r="D173" s="39" t="s">
        <v>97</v>
      </c>
      <c r="E173" s="39" t="s">
        <v>135</v>
      </c>
      <c r="F173" s="19"/>
      <c r="G173" s="59"/>
      <c r="H173" s="60">
        <v>445</v>
      </c>
      <c r="I173" s="463"/>
      <c r="J173" s="2"/>
      <c r="K173" s="3"/>
      <c r="L173" s="5"/>
      <c r="M173" s="540"/>
    </row>
    <row r="174" spans="1:13" ht="20.100000000000001" customHeight="1">
      <c r="A174" s="484"/>
      <c r="B174" s="22">
        <v>22</v>
      </c>
      <c r="C174" s="23" t="s">
        <v>96</v>
      </c>
      <c r="D174" s="39" t="s">
        <v>97</v>
      </c>
      <c r="E174" s="39" t="s">
        <v>145</v>
      </c>
      <c r="F174" s="19"/>
      <c r="G174" s="59"/>
      <c r="H174" s="60">
        <v>830</v>
      </c>
      <c r="I174" s="463"/>
      <c r="J174" s="2"/>
      <c r="K174" s="3"/>
      <c r="L174" s="5"/>
      <c r="M174" s="540"/>
    </row>
    <row r="175" spans="1:13" ht="20.100000000000001" customHeight="1">
      <c r="A175" s="484"/>
      <c r="B175" s="22">
        <v>23</v>
      </c>
      <c r="C175" s="23" t="s">
        <v>96</v>
      </c>
      <c r="D175" s="39" t="s">
        <v>97</v>
      </c>
      <c r="E175" s="39" t="s">
        <v>145</v>
      </c>
      <c r="F175" s="19"/>
      <c r="G175" s="59"/>
      <c r="H175" s="60">
        <v>950</v>
      </c>
      <c r="I175" s="463"/>
      <c r="J175" s="2"/>
      <c r="K175" s="3"/>
      <c r="L175" s="5"/>
      <c r="M175" s="540"/>
    </row>
    <row r="176" spans="1:13" ht="20.100000000000001" customHeight="1">
      <c r="A176" s="484"/>
      <c r="B176" s="22">
        <v>24</v>
      </c>
      <c r="C176" s="23" t="s">
        <v>30</v>
      </c>
      <c r="D176" s="39" t="s">
        <v>31</v>
      </c>
      <c r="E176" s="39" t="s">
        <v>103</v>
      </c>
      <c r="F176" s="19"/>
      <c r="G176" s="59">
        <v>50000</v>
      </c>
      <c r="H176" s="60"/>
      <c r="I176" s="463"/>
      <c r="J176" s="2"/>
      <c r="K176" s="3"/>
      <c r="L176" s="5"/>
      <c r="M176" s="4"/>
    </row>
    <row r="177" spans="1:13" ht="20.100000000000001" customHeight="1">
      <c r="A177" s="484"/>
      <c r="B177" s="22">
        <v>24</v>
      </c>
      <c r="C177" s="23" t="s">
        <v>96</v>
      </c>
      <c r="D177" s="39" t="s">
        <v>97</v>
      </c>
      <c r="E177" s="39" t="s">
        <v>146</v>
      </c>
      <c r="F177" s="19"/>
      <c r="G177" s="59"/>
      <c r="H177" s="60">
        <v>120</v>
      </c>
      <c r="I177" s="463"/>
      <c r="J177" s="2"/>
      <c r="K177" s="3"/>
      <c r="L177" s="5"/>
      <c r="M177" s="93"/>
    </row>
    <row r="178" spans="1:13" ht="20.100000000000001" customHeight="1">
      <c r="A178" s="484"/>
      <c r="B178" s="22">
        <v>24</v>
      </c>
      <c r="C178" s="23" t="s">
        <v>96</v>
      </c>
      <c r="D178" s="39" t="s">
        <v>97</v>
      </c>
      <c r="E178" s="39" t="s">
        <v>145</v>
      </c>
      <c r="F178" s="19"/>
      <c r="G178" s="59"/>
      <c r="H178" s="60">
        <v>500</v>
      </c>
      <c r="I178" s="463"/>
      <c r="J178" s="2"/>
      <c r="K178" s="3"/>
      <c r="L178" s="5"/>
      <c r="M178" s="93"/>
    </row>
    <row r="179" spans="1:13" ht="20.100000000000001" customHeight="1">
      <c r="A179" s="484"/>
      <c r="B179" s="22">
        <v>25</v>
      </c>
      <c r="C179" s="23" t="s">
        <v>43</v>
      </c>
      <c r="D179" s="39" t="s">
        <v>44</v>
      </c>
      <c r="E179" s="39" t="s">
        <v>131</v>
      </c>
      <c r="F179" s="19"/>
      <c r="G179" s="59"/>
      <c r="H179" s="60">
        <v>1445</v>
      </c>
      <c r="I179" s="463"/>
      <c r="J179" s="2"/>
      <c r="K179" s="3"/>
      <c r="L179" s="5"/>
      <c r="M179" s="93"/>
    </row>
    <row r="180" spans="1:13" ht="20.100000000000001" customHeight="1">
      <c r="A180" s="484"/>
      <c r="B180" s="22">
        <v>27</v>
      </c>
      <c r="C180" s="23" t="s">
        <v>139</v>
      </c>
      <c r="D180" s="39" t="s">
        <v>140</v>
      </c>
      <c r="E180" s="39" t="s">
        <v>147</v>
      </c>
      <c r="F180" s="19"/>
      <c r="G180" s="59"/>
      <c r="H180" s="60">
        <v>1300</v>
      </c>
      <c r="I180" s="463"/>
      <c r="J180" s="2"/>
      <c r="K180" s="3"/>
      <c r="L180" s="5"/>
      <c r="M180" s="93"/>
    </row>
    <row r="181" spans="1:13" ht="20.100000000000001" customHeight="1">
      <c r="A181" s="484"/>
      <c r="B181" s="22">
        <v>27</v>
      </c>
      <c r="C181" s="23" t="s">
        <v>139</v>
      </c>
      <c r="D181" s="39" t="s">
        <v>140</v>
      </c>
      <c r="E181" s="39" t="s">
        <v>148</v>
      </c>
      <c r="F181" s="19"/>
      <c r="G181" s="59"/>
      <c r="H181" s="60">
        <v>1508</v>
      </c>
      <c r="I181" s="463"/>
      <c r="J181" s="2"/>
      <c r="K181" s="3"/>
      <c r="L181" s="5"/>
      <c r="M181" s="93"/>
    </row>
    <row r="182" spans="1:13" ht="20.100000000000001" customHeight="1">
      <c r="A182" s="484"/>
      <c r="B182" s="22">
        <v>27</v>
      </c>
      <c r="C182" s="23" t="s">
        <v>139</v>
      </c>
      <c r="D182" s="39" t="s">
        <v>140</v>
      </c>
      <c r="E182" s="39" t="s">
        <v>149</v>
      </c>
      <c r="F182" s="19"/>
      <c r="G182" s="59"/>
      <c r="H182" s="60">
        <v>7385</v>
      </c>
      <c r="I182" s="463"/>
      <c r="J182" s="2"/>
      <c r="K182" s="3"/>
      <c r="L182" s="5"/>
      <c r="M182" s="93"/>
    </row>
    <row r="183" spans="1:13" ht="20.100000000000001" customHeight="1">
      <c r="A183" s="484"/>
      <c r="B183" s="22">
        <v>27</v>
      </c>
      <c r="C183" s="23" t="s">
        <v>139</v>
      </c>
      <c r="D183" s="39" t="s">
        <v>140</v>
      </c>
      <c r="E183" s="39" t="s">
        <v>150</v>
      </c>
      <c r="F183" s="19"/>
      <c r="G183" s="59"/>
      <c r="H183" s="60">
        <v>1561</v>
      </c>
      <c r="I183" s="463"/>
      <c r="J183" s="2"/>
      <c r="K183" s="3"/>
      <c r="L183" s="5"/>
      <c r="M183" s="93"/>
    </row>
    <row r="184" spans="1:13" ht="20.100000000000001" customHeight="1">
      <c r="A184" s="484"/>
      <c r="B184" s="22">
        <v>29</v>
      </c>
      <c r="C184" s="23" t="s">
        <v>93</v>
      </c>
      <c r="D184" s="39" t="s">
        <v>94</v>
      </c>
      <c r="E184" s="39" t="s">
        <v>151</v>
      </c>
      <c r="F184" s="19"/>
      <c r="G184" s="59"/>
      <c r="H184" s="60">
        <v>1457</v>
      </c>
      <c r="I184" s="463"/>
      <c r="J184" s="2"/>
      <c r="K184" s="3"/>
      <c r="L184" s="5"/>
      <c r="M184" s="93"/>
    </row>
    <row r="185" spans="1:13" ht="20.100000000000001" customHeight="1">
      <c r="A185" s="484"/>
      <c r="B185" s="22">
        <v>29</v>
      </c>
      <c r="C185" s="23" t="s">
        <v>96</v>
      </c>
      <c r="D185" s="39" t="s">
        <v>97</v>
      </c>
      <c r="E185" s="39" t="s">
        <v>152</v>
      </c>
      <c r="F185" s="19"/>
      <c r="G185" s="59"/>
      <c r="H185" s="60">
        <v>345</v>
      </c>
      <c r="I185" s="463"/>
      <c r="J185" s="2"/>
      <c r="K185" s="3"/>
      <c r="L185" s="5"/>
      <c r="M185" s="93"/>
    </row>
    <row r="186" spans="1:13" ht="20.100000000000001" customHeight="1">
      <c r="A186" s="484"/>
      <c r="B186" s="22">
        <v>29</v>
      </c>
      <c r="C186" s="23" t="s">
        <v>96</v>
      </c>
      <c r="D186" s="39" t="s">
        <v>97</v>
      </c>
      <c r="E186" s="39" t="s">
        <v>153</v>
      </c>
      <c r="F186" s="19"/>
      <c r="G186" s="59"/>
      <c r="H186" s="60">
        <v>715</v>
      </c>
      <c r="I186" s="463"/>
      <c r="J186" s="2"/>
      <c r="K186" s="3"/>
      <c r="L186" s="5"/>
      <c r="M186" s="93"/>
    </row>
    <row r="187" spans="1:13" ht="20.100000000000001" customHeight="1">
      <c r="A187" s="484"/>
      <c r="B187" s="22">
        <v>29</v>
      </c>
      <c r="C187" s="23" t="s">
        <v>96</v>
      </c>
      <c r="D187" s="39" t="s">
        <v>97</v>
      </c>
      <c r="E187" s="39" t="s">
        <v>154</v>
      </c>
      <c r="F187" s="19"/>
      <c r="G187" s="59"/>
      <c r="H187" s="60">
        <v>1000</v>
      </c>
      <c r="I187" s="463"/>
      <c r="J187" s="2"/>
      <c r="K187" s="3"/>
      <c r="L187" s="5"/>
      <c r="M187" s="93"/>
    </row>
    <row r="188" spans="1:13" ht="20.100000000000001" customHeight="1">
      <c r="A188" s="484"/>
      <c r="B188" s="22">
        <v>29</v>
      </c>
      <c r="C188" s="23" t="s">
        <v>139</v>
      </c>
      <c r="D188" s="39" t="s">
        <v>140</v>
      </c>
      <c r="E188" s="39" t="s">
        <v>155</v>
      </c>
      <c r="F188" s="19"/>
      <c r="G188" s="59"/>
      <c r="H188" s="60">
        <v>4080</v>
      </c>
      <c r="I188" s="463"/>
      <c r="J188" s="2"/>
      <c r="K188" s="3"/>
      <c r="L188" s="5"/>
      <c r="M188" s="93"/>
    </row>
    <row r="189" spans="1:13" ht="20.100000000000001" customHeight="1">
      <c r="A189" s="484"/>
      <c r="B189" s="22">
        <v>30</v>
      </c>
      <c r="C189" s="23" t="s">
        <v>96</v>
      </c>
      <c r="D189" s="39" t="s">
        <v>97</v>
      </c>
      <c r="E189" s="39" t="s">
        <v>156</v>
      </c>
      <c r="F189" s="19"/>
      <c r="G189" s="59"/>
      <c r="H189" s="60">
        <v>165</v>
      </c>
      <c r="I189" s="463"/>
      <c r="J189" s="2"/>
      <c r="K189" s="3"/>
      <c r="L189" s="5"/>
      <c r="M189" s="93"/>
    </row>
    <row r="190" spans="1:13" ht="20.100000000000001" customHeight="1">
      <c r="A190" s="484"/>
      <c r="B190" s="22">
        <v>30</v>
      </c>
      <c r="C190" s="23" t="s">
        <v>96</v>
      </c>
      <c r="D190" s="39" t="s">
        <v>97</v>
      </c>
      <c r="E190" s="39" t="s">
        <v>154</v>
      </c>
      <c r="F190" s="19"/>
      <c r="G190" s="59"/>
      <c r="H190" s="60">
        <v>3400</v>
      </c>
      <c r="I190" s="463"/>
      <c r="J190" s="2"/>
      <c r="K190" s="3"/>
      <c r="L190" s="5"/>
      <c r="M190" s="93"/>
    </row>
    <row r="191" spans="1:13" ht="20.100000000000001" customHeight="1">
      <c r="A191" s="484"/>
      <c r="B191" s="22">
        <v>31</v>
      </c>
      <c r="C191" s="23" t="s">
        <v>96</v>
      </c>
      <c r="D191" s="39" t="s">
        <v>97</v>
      </c>
      <c r="E191" s="39" t="s">
        <v>135</v>
      </c>
      <c r="F191" s="19"/>
      <c r="G191" s="59"/>
      <c r="H191" s="60">
        <v>405</v>
      </c>
      <c r="I191" s="463"/>
      <c r="J191" s="2"/>
      <c r="K191" s="3"/>
      <c r="L191" s="5"/>
      <c r="M191" s="93"/>
    </row>
    <row r="192" spans="1:13" ht="20.100000000000001" customHeight="1">
      <c r="A192" s="484"/>
      <c r="B192" s="22">
        <v>31</v>
      </c>
      <c r="C192" s="23" t="s">
        <v>96</v>
      </c>
      <c r="D192" s="39" t="s">
        <v>97</v>
      </c>
      <c r="E192" s="39" t="s">
        <v>157</v>
      </c>
      <c r="F192" s="19"/>
      <c r="G192" s="59"/>
      <c r="H192" s="60">
        <v>800</v>
      </c>
      <c r="I192" s="463"/>
      <c r="J192" s="2"/>
      <c r="K192" s="3"/>
      <c r="L192" s="5"/>
      <c r="M192" s="93"/>
    </row>
    <row r="193" spans="1:13" ht="20.100000000000001" customHeight="1" thickBot="1">
      <c r="A193" s="541"/>
      <c r="B193" s="194"/>
      <c r="C193" s="533" t="s">
        <v>16</v>
      </c>
      <c r="D193" s="534"/>
      <c r="E193" s="534"/>
      <c r="F193" s="534"/>
      <c r="G193" s="178">
        <f>SUM(G156:G192)</f>
        <v>100000</v>
      </c>
      <c r="H193" s="179">
        <f>SUM(H156:H192)</f>
        <v>52942</v>
      </c>
      <c r="I193" s="542"/>
      <c r="J193" s="195"/>
      <c r="K193" s="195"/>
      <c r="L193" s="196"/>
      <c r="M193" s="197"/>
    </row>
    <row r="194" spans="1:13" ht="20.100000000000001" customHeight="1" thickBot="1">
      <c r="A194" s="526" t="s">
        <v>21</v>
      </c>
      <c r="B194" s="527"/>
      <c r="C194" s="536"/>
      <c r="D194" s="198"/>
      <c r="E194" s="537"/>
      <c r="F194" s="538"/>
      <c r="G194" s="65">
        <f>SUM(G148,G155,G193)</f>
        <v>42098974.775999993</v>
      </c>
      <c r="H194" s="65">
        <f>SUM(H148,H155,H193)</f>
        <v>34966180.641999997</v>
      </c>
      <c r="I194" s="67">
        <f>SUM(I135,I155,I156)</f>
        <v>40293738.609999999</v>
      </c>
      <c r="J194" s="199">
        <f>I132+G194-H194</f>
        <v>40293753.693999998</v>
      </c>
      <c r="K194" s="199">
        <f>I194-J194</f>
        <v>-15.083999998867512</v>
      </c>
      <c r="L194" s="200"/>
      <c r="M194" s="201"/>
    </row>
    <row r="195" spans="1:13" ht="20.100000000000001" customHeight="1">
      <c r="A195" s="472" t="s">
        <v>158</v>
      </c>
      <c r="B195" s="473"/>
      <c r="C195" s="474"/>
      <c r="D195" s="6"/>
      <c r="E195" s="6" t="s">
        <v>3</v>
      </c>
      <c r="F195" s="7" t="s">
        <v>4</v>
      </c>
      <c r="G195" s="8" t="s">
        <v>5</v>
      </c>
      <c r="H195" s="9" t="s">
        <v>6</v>
      </c>
      <c r="I195" s="475" t="s">
        <v>7</v>
      </c>
      <c r="J195" s="2"/>
      <c r="K195" s="3"/>
      <c r="L195" s="5"/>
      <c r="M195" s="93"/>
    </row>
    <row r="196" spans="1:13" ht="20.100000000000001" customHeight="1" thickBot="1">
      <c r="A196" s="70"/>
      <c r="B196" s="10" t="s">
        <v>621</v>
      </c>
      <c r="C196" s="10" t="s">
        <v>8</v>
      </c>
      <c r="D196" s="141" t="s">
        <v>26</v>
      </c>
      <c r="E196" s="142" t="s">
        <v>9</v>
      </c>
      <c r="F196" s="72" t="s">
        <v>10</v>
      </c>
      <c r="G196" s="72" t="s">
        <v>11</v>
      </c>
      <c r="H196" s="73" t="s">
        <v>12</v>
      </c>
      <c r="I196" s="496"/>
      <c r="J196" s="2"/>
      <c r="K196" s="13"/>
      <c r="L196" s="5"/>
      <c r="M196" s="93"/>
    </row>
    <row r="197" spans="1:13" ht="20.100000000000001" customHeight="1">
      <c r="A197" s="453" t="s">
        <v>13</v>
      </c>
      <c r="B197" s="81">
        <v>5</v>
      </c>
      <c r="C197" s="75" t="s">
        <v>159</v>
      </c>
      <c r="D197" s="17" t="s">
        <v>160</v>
      </c>
      <c r="E197" s="17" t="s">
        <v>161</v>
      </c>
      <c r="F197" s="76"/>
      <c r="G197" s="77"/>
      <c r="H197" s="78">
        <v>28569</v>
      </c>
      <c r="I197" s="486">
        <f>I135+G224-H224</f>
        <v>29655403.649999999</v>
      </c>
      <c r="J197" s="15"/>
      <c r="K197" s="3"/>
      <c r="L197" s="5"/>
      <c r="M197" s="93"/>
    </row>
    <row r="198" spans="1:13" ht="20.100000000000001" customHeight="1">
      <c r="A198" s="454"/>
      <c r="B198" s="22">
        <v>5</v>
      </c>
      <c r="C198" s="23" t="s">
        <v>36</v>
      </c>
      <c r="D198" s="23" t="s">
        <v>37</v>
      </c>
      <c r="E198" s="23" t="s">
        <v>38</v>
      </c>
      <c r="F198" s="24"/>
      <c r="G198" s="24"/>
      <c r="H198" s="25">
        <v>25</v>
      </c>
      <c r="I198" s="463"/>
      <c r="J198" s="2"/>
      <c r="K198" s="3"/>
      <c r="L198" s="5"/>
      <c r="M198" s="93"/>
    </row>
    <row r="199" spans="1:13" ht="20.100000000000001" customHeight="1">
      <c r="A199" s="454"/>
      <c r="B199" s="22">
        <v>5</v>
      </c>
      <c r="C199" s="23" t="s">
        <v>93</v>
      </c>
      <c r="D199" s="23" t="s">
        <v>94</v>
      </c>
      <c r="E199" s="23" t="s">
        <v>162</v>
      </c>
      <c r="F199" s="24"/>
      <c r="G199" s="24"/>
      <c r="H199" s="25">
        <v>27237.7</v>
      </c>
      <c r="I199" s="463"/>
      <c r="J199" s="2"/>
      <c r="K199" s="3"/>
      <c r="L199" s="5"/>
      <c r="M199" s="93"/>
    </row>
    <row r="200" spans="1:13" ht="20.100000000000001" customHeight="1">
      <c r="A200" s="454"/>
      <c r="B200" s="22">
        <v>5</v>
      </c>
      <c r="C200" s="23" t="s">
        <v>163</v>
      </c>
      <c r="D200" s="23" t="s">
        <v>164</v>
      </c>
      <c r="E200" s="23" t="s">
        <v>165</v>
      </c>
      <c r="F200" s="24"/>
      <c r="G200" s="24"/>
      <c r="H200" s="510">
        <v>140000</v>
      </c>
      <c r="I200" s="463"/>
      <c r="J200" s="2"/>
      <c r="K200" s="3"/>
      <c r="L200" s="202"/>
      <c r="M200" s="93"/>
    </row>
    <row r="201" spans="1:13" ht="20.100000000000001" customHeight="1">
      <c r="A201" s="454"/>
      <c r="B201" s="22">
        <v>5</v>
      </c>
      <c r="C201" s="23" t="s">
        <v>163</v>
      </c>
      <c r="D201" s="23" t="s">
        <v>164</v>
      </c>
      <c r="E201" s="23" t="s">
        <v>166</v>
      </c>
      <c r="F201" s="24"/>
      <c r="G201" s="24"/>
      <c r="H201" s="510"/>
      <c r="I201" s="463"/>
      <c r="J201" s="2"/>
      <c r="K201" s="3"/>
      <c r="L201" s="202"/>
      <c r="M201" s="93"/>
    </row>
    <row r="202" spans="1:13" ht="20.100000000000001" customHeight="1">
      <c r="A202" s="454"/>
      <c r="B202" s="22">
        <v>5</v>
      </c>
      <c r="C202" s="23" t="s">
        <v>36</v>
      </c>
      <c r="D202" s="23" t="s">
        <v>37</v>
      </c>
      <c r="E202" s="23" t="s">
        <v>167</v>
      </c>
      <c r="F202" s="24"/>
      <c r="G202" s="24"/>
      <c r="H202" s="25">
        <v>30</v>
      </c>
      <c r="I202" s="463"/>
      <c r="J202" s="165">
        <f>SUM(H202,H198)</f>
        <v>55</v>
      </c>
      <c r="K202" s="3"/>
      <c r="L202" s="5"/>
      <c r="M202" s="93"/>
    </row>
    <row r="203" spans="1:13" ht="20.100000000000001" customHeight="1">
      <c r="A203" s="454"/>
      <c r="B203" s="22">
        <v>8</v>
      </c>
      <c r="C203" s="399" t="s">
        <v>168</v>
      </c>
      <c r="D203" s="23" t="s">
        <v>169</v>
      </c>
      <c r="E203" s="23" t="s">
        <v>170</v>
      </c>
      <c r="F203" s="24"/>
      <c r="G203" s="24"/>
      <c r="H203" s="203">
        <v>28451.43</v>
      </c>
      <c r="I203" s="463"/>
      <c r="J203" s="2"/>
      <c r="K203" s="3"/>
      <c r="L203" s="5"/>
      <c r="M203" s="93"/>
    </row>
    <row r="204" spans="1:13" ht="20.100000000000001" customHeight="1">
      <c r="A204" s="454"/>
      <c r="B204" s="22">
        <v>8</v>
      </c>
      <c r="C204" s="23" t="s">
        <v>159</v>
      </c>
      <c r="D204" s="23" t="s">
        <v>160</v>
      </c>
      <c r="E204" s="23" t="s">
        <v>171</v>
      </c>
      <c r="F204" s="24"/>
      <c r="G204" s="24"/>
      <c r="H204" s="25">
        <v>50290</v>
      </c>
      <c r="I204" s="463"/>
      <c r="J204" s="2"/>
      <c r="K204" s="3"/>
      <c r="L204" s="5"/>
      <c r="M204" s="93"/>
    </row>
    <row r="205" spans="1:13" ht="20.100000000000001" customHeight="1">
      <c r="A205" s="454"/>
      <c r="B205" s="22">
        <v>8</v>
      </c>
      <c r="C205" s="23" t="s">
        <v>36</v>
      </c>
      <c r="D205" s="23" t="s">
        <v>37</v>
      </c>
      <c r="E205" s="23" t="s">
        <v>38</v>
      </c>
      <c r="F205" s="24"/>
      <c r="G205" s="24"/>
      <c r="H205" s="25">
        <v>25</v>
      </c>
      <c r="I205" s="463"/>
      <c r="J205" s="165">
        <f>SUM(H205)</f>
        <v>25</v>
      </c>
      <c r="K205" s="3"/>
      <c r="L205" s="5"/>
      <c r="M205" s="93"/>
    </row>
    <row r="206" spans="1:13" ht="20.100000000000001" customHeight="1">
      <c r="A206" s="454"/>
      <c r="B206" s="22">
        <v>9</v>
      </c>
      <c r="C206" s="23" t="s">
        <v>30</v>
      </c>
      <c r="D206" s="23" t="s">
        <v>31</v>
      </c>
      <c r="E206" s="23" t="s">
        <v>103</v>
      </c>
      <c r="F206" s="24"/>
      <c r="G206" s="24"/>
      <c r="H206" s="25">
        <v>100000</v>
      </c>
      <c r="I206" s="463"/>
      <c r="J206" s="2"/>
      <c r="K206" s="3"/>
      <c r="L206" s="5"/>
      <c r="M206" s="4"/>
    </row>
    <row r="207" spans="1:13" ht="20.100000000000001" customHeight="1">
      <c r="A207" s="454"/>
      <c r="B207" s="22">
        <v>9</v>
      </c>
      <c r="C207" s="399" t="s">
        <v>1190</v>
      </c>
      <c r="D207" s="23" t="s">
        <v>169</v>
      </c>
      <c r="E207" s="23" t="s">
        <v>170</v>
      </c>
      <c r="F207" s="24"/>
      <c r="G207" s="24"/>
      <c r="H207" s="203">
        <v>14011.9</v>
      </c>
      <c r="I207" s="463"/>
      <c r="J207" s="2"/>
      <c r="K207" s="3"/>
      <c r="L207" s="5"/>
      <c r="M207" s="4"/>
    </row>
    <row r="208" spans="1:13" ht="20.100000000000001" customHeight="1">
      <c r="A208" s="454"/>
      <c r="B208" s="22">
        <v>19</v>
      </c>
      <c r="C208" s="399" t="s">
        <v>168</v>
      </c>
      <c r="D208" s="23" t="s">
        <v>169</v>
      </c>
      <c r="E208" s="23" t="s">
        <v>170</v>
      </c>
      <c r="F208" s="24"/>
      <c r="G208" s="24"/>
      <c r="H208" s="539">
        <v>47857.36</v>
      </c>
      <c r="I208" s="463"/>
      <c r="J208" s="15"/>
      <c r="K208" s="3"/>
      <c r="L208" s="3"/>
      <c r="M208" s="540"/>
    </row>
    <row r="209" spans="1:13" ht="20.100000000000001" customHeight="1">
      <c r="A209" s="454"/>
      <c r="B209" s="22">
        <v>19</v>
      </c>
      <c r="C209" s="399" t="s">
        <v>168</v>
      </c>
      <c r="D209" s="23" t="s">
        <v>169</v>
      </c>
      <c r="E209" s="23" t="s">
        <v>172</v>
      </c>
      <c r="F209" s="24"/>
      <c r="G209" s="24"/>
      <c r="H209" s="539"/>
      <c r="I209" s="463"/>
      <c r="J209" s="15"/>
      <c r="K209" s="3"/>
      <c r="L209" s="3"/>
      <c r="M209" s="540"/>
    </row>
    <row r="210" spans="1:13" ht="20.100000000000001" customHeight="1">
      <c r="A210" s="454"/>
      <c r="B210" s="22">
        <v>19</v>
      </c>
      <c r="C210" s="23" t="s">
        <v>36</v>
      </c>
      <c r="D210" s="23" t="s">
        <v>37</v>
      </c>
      <c r="E210" s="23" t="s">
        <v>38</v>
      </c>
      <c r="F210" s="24"/>
      <c r="G210" s="24"/>
      <c r="H210" s="25">
        <v>50</v>
      </c>
      <c r="I210" s="463"/>
      <c r="J210" s="165">
        <f>SUM(H210)</f>
        <v>50</v>
      </c>
      <c r="K210" s="3"/>
      <c r="L210" s="5"/>
      <c r="M210" s="540"/>
    </row>
    <row r="211" spans="1:13" ht="20.100000000000001" customHeight="1">
      <c r="A211" s="454"/>
      <c r="B211" s="182">
        <v>20</v>
      </c>
      <c r="C211" s="160" t="s">
        <v>47</v>
      </c>
      <c r="D211" s="160" t="s">
        <v>48</v>
      </c>
      <c r="E211" s="160" t="s">
        <v>173</v>
      </c>
      <c r="F211" s="162"/>
      <c r="G211" s="162"/>
      <c r="H211" s="163">
        <v>240000</v>
      </c>
      <c r="I211" s="463"/>
      <c r="J211" s="2"/>
      <c r="K211" s="3"/>
      <c r="L211" s="5"/>
      <c r="M211" s="540"/>
    </row>
    <row r="212" spans="1:13" ht="20.100000000000001" customHeight="1">
      <c r="A212" s="454"/>
      <c r="B212" s="22">
        <v>21</v>
      </c>
      <c r="C212" s="23" t="s">
        <v>159</v>
      </c>
      <c r="D212" s="23" t="s">
        <v>160</v>
      </c>
      <c r="E212" s="23" t="s">
        <v>171</v>
      </c>
      <c r="F212" s="24"/>
      <c r="G212" s="24"/>
      <c r="H212" s="204">
        <v>48150</v>
      </c>
      <c r="I212" s="463"/>
      <c r="J212" s="15"/>
      <c r="K212" s="3"/>
      <c r="L212" s="5"/>
      <c r="M212" s="540"/>
    </row>
    <row r="213" spans="1:13" ht="20.100000000000001" customHeight="1">
      <c r="A213" s="454"/>
      <c r="B213" s="22">
        <v>22</v>
      </c>
      <c r="C213" s="23" t="s">
        <v>112</v>
      </c>
      <c r="D213" s="23" t="s">
        <v>113</v>
      </c>
      <c r="E213" s="23" t="s">
        <v>174</v>
      </c>
      <c r="F213" s="24"/>
      <c r="G213" s="24"/>
      <c r="H213" s="25">
        <v>1946</v>
      </c>
      <c r="I213" s="463"/>
      <c r="J213" s="15"/>
      <c r="K213" s="3"/>
      <c r="L213" s="5"/>
      <c r="M213" s="540"/>
    </row>
    <row r="214" spans="1:13" ht="20.100000000000001" customHeight="1">
      <c r="A214" s="454"/>
      <c r="B214" s="22">
        <v>26</v>
      </c>
      <c r="C214" s="23" t="s">
        <v>30</v>
      </c>
      <c r="D214" s="23" t="s">
        <v>31</v>
      </c>
      <c r="E214" s="23" t="s">
        <v>103</v>
      </c>
      <c r="F214" s="24"/>
      <c r="G214" s="24"/>
      <c r="H214" s="25">
        <v>100000</v>
      </c>
      <c r="I214" s="463"/>
      <c r="J214" s="2"/>
      <c r="K214" s="3"/>
      <c r="L214" s="5"/>
      <c r="M214" s="540"/>
    </row>
    <row r="215" spans="1:13" ht="20.100000000000001" customHeight="1">
      <c r="A215" s="454"/>
      <c r="B215" s="22">
        <v>27</v>
      </c>
      <c r="C215" s="23" t="s">
        <v>159</v>
      </c>
      <c r="D215" s="23" t="s">
        <v>160</v>
      </c>
      <c r="E215" s="23" t="s">
        <v>175</v>
      </c>
      <c r="F215" s="24"/>
      <c r="G215" s="24"/>
      <c r="H215" s="25">
        <v>11000</v>
      </c>
      <c r="I215" s="463"/>
      <c r="J215" s="2"/>
      <c r="K215" s="3"/>
      <c r="L215" s="5"/>
      <c r="M215" s="540"/>
    </row>
    <row r="216" spans="1:13" ht="20.100000000000001" customHeight="1">
      <c r="A216" s="454"/>
      <c r="B216" s="22">
        <v>27</v>
      </c>
      <c r="C216" s="23" t="s">
        <v>36</v>
      </c>
      <c r="D216" s="23" t="s">
        <v>37</v>
      </c>
      <c r="E216" s="23" t="s">
        <v>176</v>
      </c>
      <c r="F216" s="24"/>
      <c r="G216" s="24"/>
      <c r="H216" s="25">
        <v>25</v>
      </c>
      <c r="I216" s="463"/>
      <c r="J216" s="165">
        <f>SUM(H216)</f>
        <v>25</v>
      </c>
      <c r="K216" s="3"/>
      <c r="L216" s="5"/>
      <c r="M216" s="540"/>
    </row>
    <row r="217" spans="1:13" ht="20.100000000000001" customHeight="1">
      <c r="A217" s="454"/>
      <c r="B217" s="205">
        <v>30</v>
      </c>
      <c r="C217" s="206" t="s">
        <v>112</v>
      </c>
      <c r="D217" s="206" t="s">
        <v>113</v>
      </c>
      <c r="E217" s="206" t="s">
        <v>177</v>
      </c>
      <c r="F217" s="207"/>
      <c r="G217" s="207"/>
      <c r="H217" s="208">
        <v>1443700</v>
      </c>
      <c r="I217" s="463"/>
      <c r="J217" s="2"/>
      <c r="K217" s="3"/>
      <c r="L217" s="5"/>
      <c r="M217" s="540"/>
    </row>
    <row r="218" spans="1:13" ht="20.100000000000001" customHeight="1">
      <c r="A218" s="454"/>
      <c r="B218" s="22">
        <v>30</v>
      </c>
      <c r="C218" s="23" t="s">
        <v>36</v>
      </c>
      <c r="D218" s="23" t="s">
        <v>37</v>
      </c>
      <c r="E218" s="23" t="s">
        <v>38</v>
      </c>
      <c r="F218" s="24"/>
      <c r="G218" s="24"/>
      <c r="H218" s="25">
        <v>25</v>
      </c>
      <c r="I218" s="463"/>
      <c r="J218" s="165">
        <f>SUM(H218)</f>
        <v>25</v>
      </c>
      <c r="K218" s="3"/>
      <c r="L218" s="5"/>
      <c r="M218" s="540"/>
    </row>
    <row r="219" spans="1:13" ht="20.100000000000001" customHeight="1">
      <c r="A219" s="454"/>
      <c r="B219" s="22">
        <v>30</v>
      </c>
      <c r="C219" s="23" t="s">
        <v>47</v>
      </c>
      <c r="D219" s="23" t="s">
        <v>48</v>
      </c>
      <c r="E219" s="23" t="s">
        <v>178</v>
      </c>
      <c r="F219" s="24"/>
      <c r="G219" s="24"/>
      <c r="H219" s="543">
        <v>30494</v>
      </c>
      <c r="I219" s="463"/>
      <c r="J219" s="2"/>
      <c r="K219" s="3"/>
      <c r="L219" s="5"/>
      <c r="M219" s="540"/>
    </row>
    <row r="220" spans="1:13" ht="20.100000000000001" customHeight="1">
      <c r="A220" s="454"/>
      <c r="B220" s="22">
        <v>30</v>
      </c>
      <c r="C220" s="23" t="s">
        <v>47</v>
      </c>
      <c r="D220" s="23" t="s">
        <v>48</v>
      </c>
      <c r="E220" s="23" t="s">
        <v>179</v>
      </c>
      <c r="F220" s="24"/>
      <c r="G220" s="24"/>
      <c r="H220" s="543"/>
      <c r="I220" s="463"/>
      <c r="J220" s="2"/>
      <c r="K220" s="3"/>
      <c r="L220" s="5"/>
      <c r="M220" s="540"/>
    </row>
    <row r="221" spans="1:13" ht="20.100000000000001" customHeight="1">
      <c r="A221" s="454"/>
      <c r="B221" s="182">
        <v>30</v>
      </c>
      <c r="C221" s="160" t="s">
        <v>33</v>
      </c>
      <c r="D221" s="160" t="s">
        <v>34</v>
      </c>
      <c r="E221" s="160" t="s">
        <v>180</v>
      </c>
      <c r="F221" s="162"/>
      <c r="G221" s="162"/>
      <c r="H221" s="163">
        <v>100000</v>
      </c>
      <c r="I221" s="463"/>
      <c r="J221" s="2"/>
      <c r="K221" s="3"/>
      <c r="L221" s="5"/>
      <c r="M221" s="540"/>
    </row>
    <row r="222" spans="1:13" ht="20.100000000000001" customHeight="1">
      <c r="A222" s="454"/>
      <c r="B222" s="22">
        <v>30</v>
      </c>
      <c r="C222" s="23" t="s">
        <v>181</v>
      </c>
      <c r="D222" s="23" t="s">
        <v>182</v>
      </c>
      <c r="E222" s="23" t="s">
        <v>183</v>
      </c>
      <c r="F222" s="24"/>
      <c r="G222" s="24"/>
      <c r="H222" s="204">
        <v>14820</v>
      </c>
      <c r="I222" s="463"/>
      <c r="J222" s="2"/>
      <c r="K222" s="3"/>
      <c r="L222" s="5"/>
      <c r="M222" s="540"/>
    </row>
    <row r="223" spans="1:13" ht="20.100000000000001" customHeight="1">
      <c r="A223" s="454"/>
      <c r="B223" s="22">
        <v>30</v>
      </c>
      <c r="C223" s="399" t="s">
        <v>168</v>
      </c>
      <c r="D223" s="23" t="s">
        <v>169</v>
      </c>
      <c r="E223" s="23" t="s">
        <v>170</v>
      </c>
      <c r="F223" s="24"/>
      <c r="G223" s="24"/>
      <c r="H223" s="203">
        <v>12813.97</v>
      </c>
      <c r="I223" s="463"/>
      <c r="J223" s="2"/>
      <c r="K223" s="3"/>
      <c r="L223" s="5"/>
      <c r="M223" s="540"/>
    </row>
    <row r="224" spans="1:13" ht="20.100000000000001" customHeight="1" thickBot="1">
      <c r="A224" s="507"/>
      <c r="B224" s="101"/>
      <c r="C224" s="512" t="s">
        <v>16</v>
      </c>
      <c r="D224" s="513"/>
      <c r="E224" s="513"/>
      <c r="F224" s="514"/>
      <c r="G224" s="184">
        <f>SUM(G197:G223)</f>
        <v>0</v>
      </c>
      <c r="H224" s="209">
        <f>SUM(H197:H223)</f>
        <v>2439521.3600000003</v>
      </c>
      <c r="I224" s="509"/>
      <c r="J224" s="104"/>
      <c r="K224" s="105"/>
      <c r="L224" s="167"/>
      <c r="M224" s="166"/>
    </row>
    <row r="225" spans="1:13" s="661" customFormat="1" ht="20.100000000000001" customHeight="1">
      <c r="A225" s="453" t="s">
        <v>17</v>
      </c>
      <c r="B225" s="652">
        <v>27</v>
      </c>
      <c r="C225" s="653" t="s">
        <v>184</v>
      </c>
      <c r="D225" s="654" t="s">
        <v>185</v>
      </c>
      <c r="E225" s="654" t="s">
        <v>186</v>
      </c>
      <c r="F225" s="655"/>
      <c r="G225" s="656"/>
      <c r="H225" s="657">
        <v>4753.2299999999996</v>
      </c>
      <c r="I225" s="482">
        <f>I149+G228-H228</f>
        <v>223803.77</v>
      </c>
      <c r="J225" s="658"/>
      <c r="K225" s="659"/>
      <c r="L225" s="660"/>
      <c r="M225" s="540"/>
    </row>
    <row r="226" spans="1:13" ht="20.100000000000001" customHeight="1">
      <c r="A226" s="454"/>
      <c r="B226" s="22"/>
      <c r="C226" s="14"/>
      <c r="D226" s="39"/>
      <c r="E226" s="39"/>
      <c r="F226" s="40"/>
      <c r="G226" s="41"/>
      <c r="H226" s="42"/>
      <c r="I226" s="456"/>
      <c r="J226" s="15"/>
      <c r="K226" s="3"/>
      <c r="L226" s="5"/>
      <c r="M226" s="540"/>
    </row>
    <row r="227" spans="1:13" ht="20.100000000000001" customHeight="1">
      <c r="A227" s="454"/>
      <c r="B227" s="22"/>
      <c r="C227" s="39"/>
      <c r="D227" s="39"/>
      <c r="E227" s="39"/>
      <c r="F227" s="40"/>
      <c r="G227" s="41"/>
      <c r="H227" s="42"/>
      <c r="I227" s="456"/>
      <c r="J227" s="15"/>
      <c r="K227" s="3"/>
      <c r="L227" s="5"/>
      <c r="M227" s="540"/>
    </row>
    <row r="228" spans="1:13" ht="20.100000000000001" customHeight="1">
      <c r="A228" s="454"/>
      <c r="B228" s="22"/>
      <c r="C228" s="457" t="s">
        <v>18</v>
      </c>
      <c r="D228" s="458"/>
      <c r="E228" s="458"/>
      <c r="F228" s="459"/>
      <c r="G228" s="43">
        <f>SUM(G225:G227)</f>
        <v>0</v>
      </c>
      <c r="H228" s="44">
        <f>SUM(H225:H227)</f>
        <v>4753.2299999999996</v>
      </c>
      <c r="I228" s="456"/>
      <c r="J228" s="15"/>
      <c r="K228" s="3"/>
      <c r="L228" s="5"/>
      <c r="M228" s="540"/>
    </row>
    <row r="229" spans="1:13" ht="20.100000000000001" customHeight="1" thickBot="1">
      <c r="A229" s="455"/>
      <c r="B229" s="45"/>
      <c r="C229" s="46" t="s">
        <v>42</v>
      </c>
      <c r="D229" s="47"/>
      <c r="E229" s="47">
        <v>34.200000000000003</v>
      </c>
      <c r="F229" s="48"/>
      <c r="G229" s="186">
        <f>G228*E229</f>
        <v>0</v>
      </c>
      <c r="H229" s="187">
        <f>H228*E229</f>
        <v>162560.46599999999</v>
      </c>
      <c r="I229" s="210">
        <f>I225*34.2</f>
        <v>7654088.9340000004</v>
      </c>
      <c r="J229" s="29"/>
      <c r="K229" s="30"/>
      <c r="L229" s="105"/>
      <c r="M229" s="166"/>
    </row>
    <row r="230" spans="1:13" ht="20.100000000000001" customHeight="1">
      <c r="A230" s="483" t="s">
        <v>20</v>
      </c>
      <c r="B230" s="81">
        <v>1</v>
      </c>
      <c r="C230" s="33" t="s">
        <v>96</v>
      </c>
      <c r="D230" s="33" t="s">
        <v>97</v>
      </c>
      <c r="E230" s="33" t="s">
        <v>187</v>
      </c>
      <c r="F230" s="34"/>
      <c r="G230" s="82"/>
      <c r="H230" s="83">
        <v>530</v>
      </c>
      <c r="I230" s="486">
        <f>I156+G272-H272</f>
        <v>128091.56</v>
      </c>
      <c r="J230" s="15"/>
      <c r="K230" s="3"/>
      <c r="L230" s="5"/>
      <c r="M230" s="540"/>
    </row>
    <row r="231" spans="1:13" ht="20.100000000000001" customHeight="1">
      <c r="A231" s="484"/>
      <c r="B231" s="22">
        <v>5</v>
      </c>
      <c r="C231" s="39" t="s">
        <v>188</v>
      </c>
      <c r="D231" s="39" t="s">
        <v>189</v>
      </c>
      <c r="E231" s="39" t="s">
        <v>190</v>
      </c>
      <c r="F231" s="40"/>
      <c r="G231" s="57"/>
      <c r="H231" s="58">
        <v>900</v>
      </c>
      <c r="I231" s="463"/>
      <c r="J231" s="15"/>
      <c r="K231" s="3"/>
      <c r="L231" s="5"/>
      <c r="M231" s="540"/>
    </row>
    <row r="232" spans="1:13" ht="20.100000000000001" customHeight="1">
      <c r="A232" s="484"/>
      <c r="B232" s="22">
        <v>5</v>
      </c>
      <c r="C232" s="39" t="s">
        <v>96</v>
      </c>
      <c r="D232" s="39" t="s">
        <v>97</v>
      </c>
      <c r="E232" s="39" t="s">
        <v>191</v>
      </c>
      <c r="F232" s="40"/>
      <c r="G232" s="57"/>
      <c r="H232" s="58">
        <v>427</v>
      </c>
      <c r="I232" s="463"/>
      <c r="J232" s="15"/>
      <c r="K232" s="3"/>
      <c r="L232" s="5"/>
      <c r="M232" s="540"/>
    </row>
    <row r="233" spans="1:13" ht="20.100000000000001" customHeight="1">
      <c r="A233" s="484"/>
      <c r="B233" s="22">
        <v>5</v>
      </c>
      <c r="C233" s="39" t="s">
        <v>139</v>
      </c>
      <c r="D233" s="39" t="s">
        <v>140</v>
      </c>
      <c r="E233" s="39" t="s">
        <v>192</v>
      </c>
      <c r="F233" s="40"/>
      <c r="G233" s="57"/>
      <c r="H233" s="58">
        <v>6576</v>
      </c>
      <c r="I233" s="463"/>
      <c r="J233" s="15"/>
      <c r="K233" s="3"/>
      <c r="L233" s="5"/>
      <c r="M233" s="540"/>
    </row>
    <row r="234" spans="1:13" ht="20.100000000000001" customHeight="1">
      <c r="A234" s="484"/>
      <c r="B234" s="22">
        <v>5</v>
      </c>
      <c r="C234" s="39" t="s">
        <v>139</v>
      </c>
      <c r="D234" s="39" t="s">
        <v>140</v>
      </c>
      <c r="E234" s="39" t="s">
        <v>193</v>
      </c>
      <c r="F234" s="40"/>
      <c r="G234" s="57"/>
      <c r="H234" s="58">
        <v>2936</v>
      </c>
      <c r="I234" s="463"/>
      <c r="J234" s="15"/>
      <c r="K234" s="3"/>
      <c r="L234" s="5"/>
      <c r="M234" s="540"/>
    </row>
    <row r="235" spans="1:13" ht="20.100000000000001" customHeight="1">
      <c r="A235" s="484"/>
      <c r="B235" s="22">
        <v>6</v>
      </c>
      <c r="C235" s="39" t="s">
        <v>43</v>
      </c>
      <c r="D235" s="39" t="s">
        <v>44</v>
      </c>
      <c r="E235" s="39" t="s">
        <v>194</v>
      </c>
      <c r="F235" s="40"/>
      <c r="G235" s="57"/>
      <c r="H235" s="58">
        <v>984</v>
      </c>
      <c r="I235" s="463"/>
      <c r="J235" s="15"/>
      <c r="K235" s="3"/>
      <c r="L235" s="5"/>
      <c r="M235" s="540"/>
    </row>
    <row r="236" spans="1:13" ht="20.100000000000001" customHeight="1">
      <c r="A236" s="484"/>
      <c r="B236" s="22">
        <v>6</v>
      </c>
      <c r="C236" s="39" t="s">
        <v>139</v>
      </c>
      <c r="D236" s="39" t="s">
        <v>140</v>
      </c>
      <c r="E236" s="39" t="s">
        <v>195</v>
      </c>
      <c r="F236" s="40"/>
      <c r="G236" s="57"/>
      <c r="H236" s="58">
        <v>3595</v>
      </c>
      <c r="I236" s="463"/>
      <c r="J236" s="15"/>
      <c r="K236" s="3"/>
      <c r="L236" s="5"/>
      <c r="M236" s="540"/>
    </row>
    <row r="237" spans="1:13" ht="20.100000000000001" customHeight="1">
      <c r="A237" s="484"/>
      <c r="B237" s="22">
        <v>6</v>
      </c>
      <c r="C237" s="39" t="s">
        <v>139</v>
      </c>
      <c r="D237" s="39" t="s">
        <v>140</v>
      </c>
      <c r="E237" s="39" t="s">
        <v>196</v>
      </c>
      <c r="F237" s="40"/>
      <c r="G237" s="57"/>
      <c r="H237" s="58">
        <v>1194</v>
      </c>
      <c r="I237" s="463"/>
      <c r="J237" s="15"/>
      <c r="K237" s="3"/>
      <c r="L237" s="5"/>
      <c r="M237" s="540"/>
    </row>
    <row r="238" spans="1:13" ht="20.100000000000001" customHeight="1">
      <c r="A238" s="484"/>
      <c r="B238" s="22">
        <v>7</v>
      </c>
      <c r="C238" s="39" t="s">
        <v>96</v>
      </c>
      <c r="D238" s="39" t="s">
        <v>97</v>
      </c>
      <c r="E238" s="39" t="s">
        <v>197</v>
      </c>
      <c r="F238" s="40"/>
      <c r="G238" s="57"/>
      <c r="H238" s="58">
        <v>590</v>
      </c>
      <c r="I238" s="463"/>
      <c r="J238" s="15"/>
      <c r="K238" s="3"/>
      <c r="L238" s="5"/>
      <c r="M238" s="540"/>
    </row>
    <row r="239" spans="1:13" ht="20.100000000000001" customHeight="1">
      <c r="A239" s="484"/>
      <c r="B239" s="22">
        <v>7</v>
      </c>
      <c r="C239" s="39" t="s">
        <v>139</v>
      </c>
      <c r="D239" s="39" t="s">
        <v>140</v>
      </c>
      <c r="E239" s="39" t="s">
        <v>195</v>
      </c>
      <c r="F239" s="40"/>
      <c r="G239" s="57"/>
      <c r="H239" s="58">
        <v>3022.25</v>
      </c>
      <c r="I239" s="463"/>
      <c r="J239" s="15"/>
      <c r="K239" s="3"/>
      <c r="L239" s="5"/>
      <c r="M239" s="540"/>
    </row>
    <row r="240" spans="1:13" ht="20.100000000000001" customHeight="1">
      <c r="A240" s="484"/>
      <c r="B240" s="22">
        <v>7</v>
      </c>
      <c r="C240" s="39" t="s">
        <v>43</v>
      </c>
      <c r="D240" s="39" t="s">
        <v>44</v>
      </c>
      <c r="E240" s="39" t="s">
        <v>198</v>
      </c>
      <c r="F240" s="40"/>
      <c r="G240" s="57"/>
      <c r="H240" s="58">
        <v>600</v>
      </c>
      <c r="I240" s="463"/>
      <c r="J240" s="15"/>
      <c r="K240" s="3"/>
      <c r="L240" s="5"/>
      <c r="M240" s="540"/>
    </row>
    <row r="241" spans="1:13" ht="20.100000000000001" customHeight="1">
      <c r="A241" s="484"/>
      <c r="B241" s="22">
        <v>7</v>
      </c>
      <c r="C241" s="39" t="s">
        <v>199</v>
      </c>
      <c r="D241" s="39" t="s">
        <v>200</v>
      </c>
      <c r="E241" s="39" t="s">
        <v>201</v>
      </c>
      <c r="F241" s="40"/>
      <c r="G241" s="57"/>
      <c r="H241" s="58">
        <v>1020</v>
      </c>
      <c r="I241" s="463"/>
      <c r="J241" s="15"/>
      <c r="K241" s="3"/>
      <c r="L241" s="5"/>
      <c r="M241" s="540"/>
    </row>
    <row r="242" spans="1:13" ht="20.100000000000001" customHeight="1">
      <c r="A242" s="484"/>
      <c r="B242" s="22">
        <v>8</v>
      </c>
      <c r="C242" s="39" t="s">
        <v>188</v>
      </c>
      <c r="D242" s="39" t="s">
        <v>189</v>
      </c>
      <c r="E242" s="39" t="s">
        <v>202</v>
      </c>
      <c r="F242" s="40"/>
      <c r="G242" s="57"/>
      <c r="H242" s="58">
        <v>2250</v>
      </c>
      <c r="I242" s="463"/>
      <c r="J242" s="15"/>
      <c r="K242" s="3"/>
      <c r="L242" s="5"/>
      <c r="M242" s="540"/>
    </row>
    <row r="243" spans="1:13" ht="20.100000000000001" customHeight="1">
      <c r="A243" s="484"/>
      <c r="B243" s="22">
        <v>8</v>
      </c>
      <c r="C243" s="39" t="s">
        <v>139</v>
      </c>
      <c r="D243" s="39" t="s">
        <v>140</v>
      </c>
      <c r="E243" s="39" t="s">
        <v>203</v>
      </c>
      <c r="F243" s="40"/>
      <c r="G243" s="57"/>
      <c r="H243" s="58">
        <v>219.75</v>
      </c>
      <c r="I243" s="463"/>
      <c r="J243" s="15"/>
      <c r="K243" s="3"/>
      <c r="L243" s="5"/>
      <c r="M243" s="540"/>
    </row>
    <row r="244" spans="1:13" ht="20.100000000000001" customHeight="1">
      <c r="A244" s="484"/>
      <c r="B244" s="22">
        <v>8</v>
      </c>
      <c r="C244" s="39" t="s">
        <v>139</v>
      </c>
      <c r="D244" s="39" t="s">
        <v>140</v>
      </c>
      <c r="E244" s="39" t="s">
        <v>203</v>
      </c>
      <c r="F244" s="40"/>
      <c r="G244" s="57"/>
      <c r="H244" s="58">
        <v>423</v>
      </c>
      <c r="I244" s="463"/>
      <c r="J244" s="15"/>
      <c r="K244" s="3"/>
      <c r="L244" s="5"/>
      <c r="M244" s="540"/>
    </row>
    <row r="245" spans="1:13" ht="20.100000000000001" customHeight="1">
      <c r="A245" s="484"/>
      <c r="B245" s="22">
        <v>9</v>
      </c>
      <c r="C245" s="39" t="s">
        <v>139</v>
      </c>
      <c r="D245" s="39" t="s">
        <v>140</v>
      </c>
      <c r="E245" s="39" t="s">
        <v>203</v>
      </c>
      <c r="F245" s="40"/>
      <c r="G245" s="57"/>
      <c r="H245" s="58">
        <v>1653</v>
      </c>
      <c r="I245" s="463"/>
      <c r="J245" s="15"/>
      <c r="K245" s="3"/>
      <c r="L245" s="5"/>
      <c r="M245" s="540"/>
    </row>
    <row r="246" spans="1:13" ht="20.100000000000001" customHeight="1">
      <c r="A246" s="484"/>
      <c r="B246" s="22">
        <v>9</v>
      </c>
      <c r="C246" s="39" t="s">
        <v>112</v>
      </c>
      <c r="D246" s="39" t="s">
        <v>113</v>
      </c>
      <c r="E246" s="39" t="s">
        <v>204</v>
      </c>
      <c r="F246" s="40"/>
      <c r="G246" s="57"/>
      <c r="H246" s="58">
        <v>8290</v>
      </c>
      <c r="I246" s="463"/>
      <c r="J246" s="15"/>
      <c r="K246" s="3"/>
      <c r="L246" s="5"/>
      <c r="M246" s="540"/>
    </row>
    <row r="247" spans="1:13" ht="20.100000000000001" customHeight="1">
      <c r="A247" s="484"/>
      <c r="B247" s="22">
        <v>9</v>
      </c>
      <c r="C247" s="39" t="s">
        <v>43</v>
      </c>
      <c r="D247" s="39" t="s">
        <v>44</v>
      </c>
      <c r="E247" s="39" t="s">
        <v>205</v>
      </c>
      <c r="F247" s="40"/>
      <c r="G247" s="57"/>
      <c r="H247" s="58">
        <v>400</v>
      </c>
      <c r="I247" s="463"/>
      <c r="J247" s="15"/>
      <c r="K247" s="3"/>
      <c r="L247" s="5"/>
      <c r="M247" s="540"/>
    </row>
    <row r="248" spans="1:13" ht="20.100000000000001" customHeight="1">
      <c r="A248" s="484"/>
      <c r="B248" s="22">
        <v>9</v>
      </c>
      <c r="C248" s="39" t="s">
        <v>139</v>
      </c>
      <c r="D248" s="39" t="s">
        <v>140</v>
      </c>
      <c r="E248" s="39" t="s">
        <v>206</v>
      </c>
      <c r="F248" s="40"/>
      <c r="G248" s="57"/>
      <c r="H248" s="58">
        <v>390</v>
      </c>
      <c r="I248" s="463"/>
      <c r="J248" s="15"/>
      <c r="K248" s="3"/>
      <c r="L248" s="5"/>
      <c r="M248" s="540"/>
    </row>
    <row r="249" spans="1:13" ht="20.100000000000001" customHeight="1">
      <c r="A249" s="484"/>
      <c r="B249" s="22">
        <v>9</v>
      </c>
      <c r="C249" s="39" t="s">
        <v>139</v>
      </c>
      <c r="D249" s="39" t="s">
        <v>140</v>
      </c>
      <c r="E249" s="39" t="s">
        <v>207</v>
      </c>
      <c r="F249" s="40"/>
      <c r="G249" s="57"/>
      <c r="H249" s="58">
        <v>1420</v>
      </c>
      <c r="I249" s="463"/>
      <c r="J249" s="15"/>
      <c r="K249" s="3"/>
      <c r="L249" s="5"/>
      <c r="M249" s="540"/>
    </row>
    <row r="250" spans="1:13" ht="20.100000000000001" customHeight="1">
      <c r="A250" s="484"/>
      <c r="B250" s="22">
        <v>9</v>
      </c>
      <c r="C250" s="39" t="s">
        <v>30</v>
      </c>
      <c r="D250" s="39" t="s">
        <v>31</v>
      </c>
      <c r="E250" s="39" t="s">
        <v>103</v>
      </c>
      <c r="F250" s="40"/>
      <c r="G250" s="57">
        <v>100000</v>
      </c>
      <c r="H250" s="58"/>
      <c r="I250" s="463"/>
      <c r="J250" s="15"/>
      <c r="K250" s="3"/>
      <c r="L250" s="5"/>
      <c r="M250" s="4"/>
    </row>
    <row r="251" spans="1:13" ht="20.100000000000001" customHeight="1">
      <c r="A251" s="484"/>
      <c r="B251" s="22">
        <v>9</v>
      </c>
      <c r="C251" s="39" t="s">
        <v>126</v>
      </c>
      <c r="D251" s="39" t="s">
        <v>127</v>
      </c>
      <c r="E251" s="39" t="s">
        <v>208</v>
      </c>
      <c r="F251" s="40"/>
      <c r="G251" s="57"/>
      <c r="H251" s="58">
        <v>37</v>
      </c>
      <c r="I251" s="463"/>
      <c r="J251" s="15"/>
      <c r="K251" s="3"/>
      <c r="L251" s="5"/>
      <c r="M251" s="540"/>
    </row>
    <row r="252" spans="1:13" ht="20.100000000000001" customHeight="1">
      <c r="A252" s="484"/>
      <c r="B252" s="22">
        <v>10</v>
      </c>
      <c r="C252" s="39" t="s">
        <v>159</v>
      </c>
      <c r="D252" s="39" t="s">
        <v>160</v>
      </c>
      <c r="E252" s="39" t="s">
        <v>209</v>
      </c>
      <c r="F252" s="40"/>
      <c r="G252" s="57"/>
      <c r="H252" s="58">
        <v>6955</v>
      </c>
      <c r="I252" s="463"/>
      <c r="J252" s="15"/>
      <c r="K252" s="3"/>
      <c r="L252" s="5"/>
      <c r="M252" s="540"/>
    </row>
    <row r="253" spans="1:13" ht="20.100000000000001" customHeight="1">
      <c r="A253" s="484"/>
      <c r="B253" s="22">
        <v>11</v>
      </c>
      <c r="C253" s="39" t="s">
        <v>210</v>
      </c>
      <c r="D253" s="39" t="s">
        <v>211</v>
      </c>
      <c r="E253" s="39" t="s">
        <v>212</v>
      </c>
      <c r="F253" s="40"/>
      <c r="G253" s="57"/>
      <c r="H253" s="58">
        <v>2500</v>
      </c>
      <c r="I253" s="463"/>
      <c r="J253" s="15"/>
      <c r="K253" s="3"/>
      <c r="L253" s="109"/>
      <c r="M253" s="540"/>
    </row>
    <row r="254" spans="1:13" ht="20.100000000000001" customHeight="1">
      <c r="A254" s="484"/>
      <c r="B254" s="22">
        <v>14</v>
      </c>
      <c r="C254" s="39" t="s">
        <v>213</v>
      </c>
      <c r="D254" s="39" t="s">
        <v>214</v>
      </c>
      <c r="E254" s="39" t="s">
        <v>215</v>
      </c>
      <c r="F254" s="40"/>
      <c r="G254" s="57"/>
      <c r="H254" s="58">
        <v>925</v>
      </c>
      <c r="I254" s="463"/>
      <c r="J254" s="15"/>
      <c r="K254" s="3"/>
      <c r="L254" s="5"/>
      <c r="M254" s="540"/>
    </row>
    <row r="255" spans="1:13" ht="20.100000000000001" customHeight="1">
      <c r="A255" s="484"/>
      <c r="B255" s="22">
        <v>15</v>
      </c>
      <c r="C255" s="23" t="s">
        <v>96</v>
      </c>
      <c r="D255" s="39" t="s">
        <v>97</v>
      </c>
      <c r="E255" s="39" t="s">
        <v>216</v>
      </c>
      <c r="F255" s="19"/>
      <c r="G255" s="59"/>
      <c r="H255" s="60">
        <v>140</v>
      </c>
      <c r="I255" s="463"/>
      <c r="J255" s="2"/>
      <c r="K255" s="3"/>
      <c r="L255" s="5"/>
      <c r="M255" s="540"/>
    </row>
    <row r="256" spans="1:13" ht="20.100000000000001" customHeight="1">
      <c r="A256" s="484"/>
      <c r="B256" s="22">
        <v>15</v>
      </c>
      <c r="C256" s="23" t="s">
        <v>96</v>
      </c>
      <c r="D256" s="39" t="s">
        <v>97</v>
      </c>
      <c r="E256" s="39" t="s">
        <v>217</v>
      </c>
      <c r="F256" s="19"/>
      <c r="G256" s="59"/>
      <c r="H256" s="60">
        <v>2200</v>
      </c>
      <c r="I256" s="463"/>
      <c r="J256" s="2"/>
      <c r="K256" s="3"/>
      <c r="L256" s="5"/>
      <c r="M256" s="540"/>
    </row>
    <row r="257" spans="1:13" ht="20.100000000000001" customHeight="1">
      <c r="A257" s="484"/>
      <c r="B257" s="22">
        <v>17</v>
      </c>
      <c r="C257" s="23" t="s">
        <v>96</v>
      </c>
      <c r="D257" s="39" t="s">
        <v>97</v>
      </c>
      <c r="E257" s="39" t="s">
        <v>153</v>
      </c>
      <c r="F257" s="19"/>
      <c r="G257" s="59"/>
      <c r="H257" s="60">
        <v>697</v>
      </c>
      <c r="I257" s="463"/>
      <c r="J257" s="2"/>
      <c r="K257" s="3"/>
      <c r="L257" s="5"/>
      <c r="M257" s="540"/>
    </row>
    <row r="258" spans="1:13" ht="20.100000000000001" customHeight="1">
      <c r="A258" s="484"/>
      <c r="B258" s="22">
        <v>18</v>
      </c>
      <c r="C258" s="23" t="s">
        <v>139</v>
      </c>
      <c r="D258" s="39" t="s">
        <v>140</v>
      </c>
      <c r="E258" s="39" t="s">
        <v>203</v>
      </c>
      <c r="F258" s="19"/>
      <c r="G258" s="59"/>
      <c r="H258" s="60">
        <v>298</v>
      </c>
      <c r="I258" s="463"/>
      <c r="J258" s="2"/>
      <c r="K258" s="3"/>
      <c r="L258" s="5"/>
      <c r="M258" s="540"/>
    </row>
    <row r="259" spans="1:13" ht="20.100000000000001" customHeight="1">
      <c r="A259" s="484"/>
      <c r="B259" s="22">
        <v>18</v>
      </c>
      <c r="C259" s="23" t="s">
        <v>96</v>
      </c>
      <c r="D259" s="39" t="s">
        <v>97</v>
      </c>
      <c r="E259" s="39" t="s">
        <v>154</v>
      </c>
      <c r="F259" s="19"/>
      <c r="G259" s="59"/>
      <c r="H259" s="60">
        <v>4200</v>
      </c>
      <c r="I259" s="463"/>
      <c r="J259" s="2"/>
      <c r="K259" s="3"/>
      <c r="L259" s="5"/>
      <c r="M259" s="540"/>
    </row>
    <row r="260" spans="1:13" ht="20.100000000000001" customHeight="1">
      <c r="A260" s="484"/>
      <c r="B260" s="22">
        <v>21</v>
      </c>
      <c r="C260" s="23" t="s">
        <v>96</v>
      </c>
      <c r="D260" s="39" t="s">
        <v>97</v>
      </c>
      <c r="E260" s="39" t="s">
        <v>218</v>
      </c>
      <c r="F260" s="19"/>
      <c r="G260" s="59"/>
      <c r="H260" s="60">
        <v>4378.4399999999996</v>
      </c>
      <c r="I260" s="463"/>
      <c r="J260" s="2"/>
      <c r="K260" s="3"/>
      <c r="L260" s="5"/>
      <c r="M260" s="540"/>
    </row>
    <row r="261" spans="1:13" ht="20.100000000000001" customHeight="1">
      <c r="A261" s="484"/>
      <c r="B261" s="22">
        <v>21</v>
      </c>
      <c r="C261" s="23" t="s">
        <v>96</v>
      </c>
      <c r="D261" s="39" t="s">
        <v>97</v>
      </c>
      <c r="E261" s="39" t="s">
        <v>219</v>
      </c>
      <c r="F261" s="19"/>
      <c r="G261" s="59"/>
      <c r="H261" s="60">
        <v>4450</v>
      </c>
      <c r="I261" s="463"/>
      <c r="J261" s="2"/>
      <c r="K261" s="3"/>
      <c r="L261" s="5"/>
      <c r="M261" s="540"/>
    </row>
    <row r="262" spans="1:13" ht="20.100000000000001" customHeight="1">
      <c r="A262" s="484"/>
      <c r="B262" s="22">
        <v>21</v>
      </c>
      <c r="C262" s="23" t="s">
        <v>139</v>
      </c>
      <c r="D262" s="39" t="s">
        <v>140</v>
      </c>
      <c r="E262" s="39" t="s">
        <v>220</v>
      </c>
      <c r="F262" s="19"/>
      <c r="G262" s="59"/>
      <c r="H262" s="60">
        <v>428</v>
      </c>
      <c r="I262" s="463"/>
      <c r="J262" s="2"/>
      <c r="K262" s="3"/>
      <c r="L262" s="5"/>
      <c r="M262" s="540"/>
    </row>
    <row r="263" spans="1:13" ht="20.100000000000001" customHeight="1">
      <c r="A263" s="484"/>
      <c r="B263" s="22">
        <v>22</v>
      </c>
      <c r="C263" s="23" t="s">
        <v>96</v>
      </c>
      <c r="D263" s="39" t="s">
        <v>97</v>
      </c>
      <c r="E263" s="39" t="s">
        <v>217</v>
      </c>
      <c r="F263" s="19"/>
      <c r="G263" s="59"/>
      <c r="H263" s="60">
        <v>1840</v>
      </c>
      <c r="I263" s="463"/>
      <c r="J263" s="2"/>
      <c r="K263" s="3"/>
      <c r="L263" s="5"/>
      <c r="M263" s="540"/>
    </row>
    <row r="264" spans="1:13" ht="20.100000000000001" customHeight="1">
      <c r="A264" s="484"/>
      <c r="B264" s="22">
        <v>23</v>
      </c>
      <c r="C264" s="23" t="s">
        <v>213</v>
      </c>
      <c r="D264" s="39" t="s">
        <v>214</v>
      </c>
      <c r="E264" s="39" t="s">
        <v>215</v>
      </c>
      <c r="F264" s="19"/>
      <c r="G264" s="59"/>
      <c r="H264" s="60">
        <v>843</v>
      </c>
      <c r="I264" s="463"/>
      <c r="J264" s="2"/>
      <c r="K264" s="3"/>
      <c r="L264" s="5"/>
      <c r="M264" s="540"/>
    </row>
    <row r="265" spans="1:13" ht="20.100000000000001" customHeight="1">
      <c r="A265" s="484"/>
      <c r="B265" s="22">
        <v>26</v>
      </c>
      <c r="C265" s="23" t="s">
        <v>30</v>
      </c>
      <c r="D265" s="39" t="s">
        <v>31</v>
      </c>
      <c r="E265" s="39" t="s">
        <v>103</v>
      </c>
      <c r="F265" s="19"/>
      <c r="G265" s="59">
        <v>100000</v>
      </c>
      <c r="H265" s="60"/>
      <c r="I265" s="463"/>
      <c r="J265" s="2"/>
      <c r="K265" s="3"/>
      <c r="L265" s="5"/>
      <c r="M265" s="4"/>
    </row>
    <row r="266" spans="1:13" ht="20.100000000000001" customHeight="1">
      <c r="A266" s="484"/>
      <c r="B266" s="22">
        <v>28</v>
      </c>
      <c r="C266" s="23" t="s">
        <v>96</v>
      </c>
      <c r="D266" s="39" t="s">
        <v>97</v>
      </c>
      <c r="E266" s="39" t="s">
        <v>221</v>
      </c>
      <c r="F266" s="19"/>
      <c r="G266" s="59"/>
      <c r="H266" s="60">
        <v>1010</v>
      </c>
      <c r="I266" s="463"/>
      <c r="J266" s="2"/>
      <c r="K266" s="3"/>
      <c r="L266" s="5"/>
      <c r="M266" s="540"/>
    </row>
    <row r="267" spans="1:13" ht="20.100000000000001" customHeight="1">
      <c r="A267" s="484"/>
      <c r="B267" s="22">
        <v>28</v>
      </c>
      <c r="C267" s="23" t="s">
        <v>96</v>
      </c>
      <c r="D267" s="39" t="s">
        <v>97</v>
      </c>
      <c r="E267" s="39" t="s">
        <v>217</v>
      </c>
      <c r="F267" s="19"/>
      <c r="G267" s="59"/>
      <c r="H267" s="60">
        <v>2150</v>
      </c>
      <c r="I267" s="463"/>
      <c r="J267" s="2"/>
      <c r="K267" s="3"/>
      <c r="L267" s="5"/>
      <c r="M267" s="540"/>
    </row>
    <row r="268" spans="1:13" ht="20.100000000000001" customHeight="1">
      <c r="A268" s="484"/>
      <c r="B268" s="22">
        <v>28</v>
      </c>
      <c r="C268" s="23" t="s">
        <v>96</v>
      </c>
      <c r="D268" s="39" t="s">
        <v>97</v>
      </c>
      <c r="E268" s="39" t="s">
        <v>222</v>
      </c>
      <c r="F268" s="19"/>
      <c r="G268" s="59"/>
      <c r="H268" s="60">
        <v>745</v>
      </c>
      <c r="I268" s="463"/>
      <c r="J268" s="2"/>
      <c r="K268" s="3"/>
      <c r="L268" s="5"/>
      <c r="M268" s="540"/>
    </row>
    <row r="269" spans="1:13" ht="20.100000000000001" customHeight="1">
      <c r="A269" s="484"/>
      <c r="B269" s="22">
        <v>28</v>
      </c>
      <c r="C269" s="23" t="s">
        <v>210</v>
      </c>
      <c r="D269" s="23" t="s">
        <v>211</v>
      </c>
      <c r="E269" s="23" t="s">
        <v>223</v>
      </c>
      <c r="F269" s="19"/>
      <c r="G269" s="59"/>
      <c r="H269" s="60">
        <v>1000</v>
      </c>
      <c r="I269" s="463"/>
      <c r="J269" s="2"/>
      <c r="K269" s="3"/>
      <c r="L269" s="5"/>
      <c r="M269" s="540"/>
    </row>
    <row r="270" spans="1:13" ht="20.100000000000001" customHeight="1">
      <c r="A270" s="484"/>
      <c r="B270" s="22">
        <v>29</v>
      </c>
      <c r="C270" s="23" t="s">
        <v>96</v>
      </c>
      <c r="D270" s="39" t="s">
        <v>97</v>
      </c>
      <c r="E270" s="39" t="s">
        <v>136</v>
      </c>
      <c r="F270" s="19"/>
      <c r="G270" s="59"/>
      <c r="H270" s="60">
        <v>15115</v>
      </c>
      <c r="I270" s="463"/>
      <c r="J270" s="2"/>
      <c r="K270" s="3"/>
      <c r="L270" s="5"/>
      <c r="M270" s="540"/>
    </row>
    <row r="271" spans="1:13" ht="20.100000000000001" customHeight="1">
      <c r="A271" s="484"/>
      <c r="B271" s="22">
        <v>31</v>
      </c>
      <c r="C271" s="23" t="s">
        <v>139</v>
      </c>
      <c r="D271" s="39" t="s">
        <v>140</v>
      </c>
      <c r="E271" s="39" t="s">
        <v>224</v>
      </c>
      <c r="F271" s="19"/>
      <c r="G271" s="59"/>
      <c r="H271" s="60">
        <v>1050</v>
      </c>
      <c r="I271" s="463"/>
      <c r="J271" s="2"/>
      <c r="K271" s="3"/>
      <c r="L271" s="5"/>
      <c r="M271" s="540"/>
    </row>
    <row r="272" spans="1:13" ht="20.100000000000001" customHeight="1" thickBot="1">
      <c r="A272" s="525"/>
      <c r="B272" s="101"/>
      <c r="C272" s="512" t="s">
        <v>16</v>
      </c>
      <c r="D272" s="513"/>
      <c r="E272" s="513"/>
      <c r="F272" s="518"/>
      <c r="G272" s="124">
        <f>SUM(G230:G271)</f>
        <v>200000</v>
      </c>
      <c r="H272" s="138">
        <f>SUM(H230:H271)</f>
        <v>88381.440000000002</v>
      </c>
      <c r="I272" s="509"/>
      <c r="J272" s="122"/>
      <c r="K272" s="105"/>
      <c r="L272" s="167"/>
      <c r="M272" s="166"/>
    </row>
    <row r="273" spans="1:13" ht="20.100000000000001" customHeight="1" thickBot="1">
      <c r="A273" s="500" t="s">
        <v>21</v>
      </c>
      <c r="B273" s="501"/>
      <c r="C273" s="502"/>
      <c r="D273" s="211"/>
      <c r="E273" s="544"/>
      <c r="F273" s="504"/>
      <c r="G273" s="86">
        <f>SUM(G224,G229,G272)</f>
        <v>200000</v>
      </c>
      <c r="H273" s="86">
        <f>SUM(H224,H229,H272)</f>
        <v>2690463.2660000003</v>
      </c>
      <c r="I273" s="88">
        <f>SUM(I197,I229,I230)</f>
        <v>37437584.144000001</v>
      </c>
      <c r="J273" s="89">
        <f>I194+G273-H273</f>
        <v>37803275.343999997</v>
      </c>
      <c r="K273" s="90">
        <f>I273-J273</f>
        <v>-365691.19999999553</v>
      </c>
      <c r="L273" s="92"/>
      <c r="M273" s="91"/>
    </row>
    <row r="274" spans="1:13" ht="20.100000000000001" customHeight="1">
      <c r="A274" s="472" t="s">
        <v>225</v>
      </c>
      <c r="B274" s="473"/>
      <c r="C274" s="545"/>
      <c r="D274" s="212"/>
      <c r="E274" s="212" t="s">
        <v>3</v>
      </c>
      <c r="F274" s="213" t="s">
        <v>4</v>
      </c>
      <c r="G274" s="8" t="s">
        <v>5</v>
      </c>
      <c r="H274" s="9" t="s">
        <v>6</v>
      </c>
      <c r="I274" s="475" t="s">
        <v>7</v>
      </c>
      <c r="J274" s="2"/>
      <c r="K274" s="3"/>
      <c r="L274" s="5"/>
      <c r="M274" s="4"/>
    </row>
    <row r="275" spans="1:13" ht="20.100000000000001" customHeight="1" thickBot="1">
      <c r="A275" s="139"/>
      <c r="B275" s="140" t="s">
        <v>621</v>
      </c>
      <c r="C275" s="140" t="s">
        <v>8</v>
      </c>
      <c r="D275" s="141" t="s">
        <v>26</v>
      </c>
      <c r="E275" s="214" t="s">
        <v>9</v>
      </c>
      <c r="F275" s="143" t="s">
        <v>10</v>
      </c>
      <c r="G275" s="143" t="s">
        <v>11</v>
      </c>
      <c r="H275" s="144" t="s">
        <v>12</v>
      </c>
      <c r="I275" s="476"/>
      <c r="J275" s="2"/>
      <c r="K275" s="13"/>
      <c r="L275" s="5"/>
      <c r="M275" s="4"/>
    </row>
    <row r="276" spans="1:13" ht="20.100000000000001" customHeight="1">
      <c r="A276" s="546"/>
      <c r="B276" s="275">
        <v>2</v>
      </c>
      <c r="C276" s="17" t="s">
        <v>226</v>
      </c>
      <c r="D276" s="17" t="s">
        <v>227</v>
      </c>
      <c r="E276" s="17" t="s">
        <v>228</v>
      </c>
      <c r="F276" s="215"/>
      <c r="G276" s="216"/>
      <c r="H276" s="217">
        <v>512614</v>
      </c>
      <c r="I276" s="508">
        <f>I197+G321-H321</f>
        <v>16524331.119999997</v>
      </c>
      <c r="J276" s="15"/>
      <c r="K276" s="3"/>
      <c r="L276" s="5"/>
      <c r="M276" s="4"/>
    </row>
    <row r="277" spans="1:13" ht="20.100000000000001" customHeight="1">
      <c r="A277" s="546"/>
      <c r="B277" s="218">
        <v>2</v>
      </c>
      <c r="C277" s="23" t="s">
        <v>36</v>
      </c>
      <c r="D277" s="23" t="s">
        <v>37</v>
      </c>
      <c r="E277" s="23" t="s">
        <v>38</v>
      </c>
      <c r="F277" s="24"/>
      <c r="G277" s="24"/>
      <c r="H277" s="25">
        <v>25</v>
      </c>
      <c r="I277" s="463"/>
      <c r="J277" s="15">
        <f>SUM(H277)</f>
        <v>25</v>
      </c>
      <c r="K277" s="3"/>
      <c r="L277" s="5"/>
      <c r="M277" s="4"/>
    </row>
    <row r="278" spans="1:13" ht="20.100000000000001" customHeight="1">
      <c r="A278" s="546"/>
      <c r="B278" s="218">
        <v>3</v>
      </c>
      <c r="C278" s="23" t="s">
        <v>226</v>
      </c>
      <c r="D278" s="23" t="s">
        <v>227</v>
      </c>
      <c r="E278" s="23" t="s">
        <v>229</v>
      </c>
      <c r="F278" s="24"/>
      <c r="G278" s="24"/>
      <c r="H278" s="183">
        <v>6400018.4400000004</v>
      </c>
      <c r="I278" s="463"/>
      <c r="J278" s="219"/>
      <c r="K278" s="3"/>
      <c r="L278" s="5"/>
      <c r="M278" s="4"/>
    </row>
    <row r="279" spans="1:13" ht="20.100000000000001" customHeight="1">
      <c r="A279" s="546"/>
      <c r="B279" s="218">
        <v>3</v>
      </c>
      <c r="C279" s="23" t="s">
        <v>36</v>
      </c>
      <c r="D279" s="23" t="s">
        <v>37</v>
      </c>
      <c r="E279" s="23" t="s">
        <v>38</v>
      </c>
      <c r="F279" s="24"/>
      <c r="G279" s="24"/>
      <c r="H279" s="25">
        <v>100</v>
      </c>
      <c r="I279" s="463"/>
      <c r="J279" s="2"/>
      <c r="K279" s="3"/>
      <c r="L279" s="5"/>
      <c r="M279" s="4"/>
    </row>
    <row r="280" spans="1:13" ht="20.100000000000001" customHeight="1">
      <c r="A280" s="546"/>
      <c r="B280" s="220">
        <v>3</v>
      </c>
      <c r="C280" s="160" t="s">
        <v>226</v>
      </c>
      <c r="D280" s="160" t="s">
        <v>227</v>
      </c>
      <c r="E280" s="160" t="s">
        <v>230</v>
      </c>
      <c r="F280" s="162"/>
      <c r="G280" s="162"/>
      <c r="H280" s="221">
        <v>18209.349999999999</v>
      </c>
      <c r="I280" s="463"/>
      <c r="J280" s="2"/>
      <c r="K280" s="3"/>
      <c r="L280" s="5"/>
      <c r="M280" s="4"/>
    </row>
    <row r="281" spans="1:13" ht="20.100000000000001" customHeight="1">
      <c r="A281" s="546"/>
      <c r="B281" s="218">
        <v>3</v>
      </c>
      <c r="C281" s="23" t="s">
        <v>36</v>
      </c>
      <c r="D281" s="23" t="s">
        <v>37</v>
      </c>
      <c r="E281" s="23" t="s">
        <v>38</v>
      </c>
      <c r="F281" s="24"/>
      <c r="G281" s="24"/>
      <c r="H281" s="25">
        <v>25</v>
      </c>
      <c r="I281" s="463"/>
      <c r="J281" s="165">
        <f>SUM(H279,H281)</f>
        <v>125</v>
      </c>
      <c r="K281" s="3"/>
      <c r="L281" s="5"/>
      <c r="M281" s="4"/>
    </row>
    <row r="282" spans="1:13" ht="20.100000000000001" customHeight="1">
      <c r="A282" s="546"/>
      <c r="B282" s="218">
        <v>3</v>
      </c>
      <c r="C282" s="399" t="s">
        <v>168</v>
      </c>
      <c r="D282" s="23" t="s">
        <v>169</v>
      </c>
      <c r="E282" s="23" t="s">
        <v>170</v>
      </c>
      <c r="F282" s="24"/>
      <c r="G282" s="24"/>
      <c r="H282" s="203">
        <v>50709.599999999999</v>
      </c>
      <c r="I282" s="463"/>
      <c r="J282" s="2"/>
      <c r="K282" s="3"/>
      <c r="L282" s="5"/>
      <c r="M282" s="4"/>
    </row>
    <row r="283" spans="1:13" ht="20.100000000000001" customHeight="1">
      <c r="A283" s="546"/>
      <c r="B283" s="218">
        <v>5</v>
      </c>
      <c r="C283" s="23" t="s">
        <v>93</v>
      </c>
      <c r="D283" s="23" t="s">
        <v>94</v>
      </c>
      <c r="E283" s="23" t="s">
        <v>231</v>
      </c>
      <c r="F283" s="24"/>
      <c r="G283" s="24"/>
      <c r="H283" s="25">
        <v>29544.55</v>
      </c>
      <c r="I283" s="463"/>
      <c r="J283" s="2"/>
      <c r="K283" s="3"/>
      <c r="L283" s="5"/>
      <c r="M283" s="4"/>
    </row>
    <row r="284" spans="1:13" ht="20.100000000000001" customHeight="1">
      <c r="A284" s="546"/>
      <c r="B284" s="218">
        <v>5</v>
      </c>
      <c r="C284" s="23" t="s">
        <v>163</v>
      </c>
      <c r="D284" s="23" t="s">
        <v>164</v>
      </c>
      <c r="E284" s="23" t="s">
        <v>232</v>
      </c>
      <c r="F284" s="24"/>
      <c r="G284" s="24"/>
      <c r="H284" s="25">
        <v>283976.51</v>
      </c>
      <c r="I284" s="463"/>
      <c r="J284" s="2"/>
      <c r="K284" s="3"/>
      <c r="L284" s="5"/>
      <c r="M284" s="4"/>
    </row>
    <row r="285" spans="1:13" ht="20.100000000000001" customHeight="1">
      <c r="A285" s="546"/>
      <c r="B285" s="218">
        <v>5</v>
      </c>
      <c r="C285" s="23" t="s">
        <v>36</v>
      </c>
      <c r="D285" s="23" t="s">
        <v>37</v>
      </c>
      <c r="E285" s="23" t="s">
        <v>38</v>
      </c>
      <c r="F285" s="24"/>
      <c r="G285" s="24"/>
      <c r="H285" s="25">
        <v>445</v>
      </c>
      <c r="I285" s="463"/>
      <c r="J285" s="165">
        <f>SUM(H285)</f>
        <v>445</v>
      </c>
      <c r="K285" s="3"/>
      <c r="L285" s="5"/>
      <c r="M285" s="4"/>
    </row>
    <row r="286" spans="1:13" ht="20.100000000000001" customHeight="1">
      <c r="A286" s="546"/>
      <c r="B286" s="218">
        <v>6</v>
      </c>
      <c r="C286" s="23" t="s">
        <v>233</v>
      </c>
      <c r="D286" s="23" t="s">
        <v>234</v>
      </c>
      <c r="E286" s="23" t="s">
        <v>235</v>
      </c>
      <c r="F286" s="24"/>
      <c r="G286" s="24"/>
      <c r="H286" s="25">
        <v>39520</v>
      </c>
      <c r="I286" s="463"/>
      <c r="J286" s="2"/>
      <c r="K286" s="3"/>
      <c r="L286" s="5"/>
      <c r="M286" s="4"/>
    </row>
    <row r="287" spans="1:13" ht="20.100000000000001" customHeight="1">
      <c r="A287" s="546"/>
      <c r="B287" s="218">
        <v>6</v>
      </c>
      <c r="C287" s="23" t="s">
        <v>159</v>
      </c>
      <c r="D287" s="14" t="s">
        <v>160</v>
      </c>
      <c r="E287" s="14" t="s">
        <v>236</v>
      </c>
      <c r="F287" s="24"/>
      <c r="G287" s="24"/>
      <c r="H287" s="222">
        <v>7185.05</v>
      </c>
      <c r="I287" s="463"/>
      <c r="J287" s="2"/>
      <c r="K287" s="3"/>
      <c r="L287" s="5"/>
      <c r="M287" s="4"/>
    </row>
    <row r="288" spans="1:13" ht="20.100000000000001" customHeight="1">
      <c r="A288" s="546"/>
      <c r="B288" s="218">
        <v>6</v>
      </c>
      <c r="C288" s="23" t="s">
        <v>159</v>
      </c>
      <c r="D288" s="23" t="s">
        <v>160</v>
      </c>
      <c r="E288" s="23" t="s">
        <v>161</v>
      </c>
      <c r="F288" s="24"/>
      <c r="G288" s="24"/>
      <c r="H288" s="222">
        <v>7730</v>
      </c>
      <c r="I288" s="463"/>
      <c r="J288" s="2"/>
      <c r="K288" s="3"/>
      <c r="L288" s="5"/>
      <c r="M288" s="4"/>
    </row>
    <row r="289" spans="1:13" ht="20.100000000000001" customHeight="1">
      <c r="A289" s="546"/>
      <c r="B289" s="218">
        <v>6</v>
      </c>
      <c r="C289" s="399" t="s">
        <v>168</v>
      </c>
      <c r="D289" s="23" t="s">
        <v>169</v>
      </c>
      <c r="E289" s="23" t="s">
        <v>170</v>
      </c>
      <c r="F289" s="24"/>
      <c r="G289" s="24"/>
      <c r="H289" s="203">
        <v>7180</v>
      </c>
      <c r="I289" s="463"/>
      <c r="J289" s="2"/>
      <c r="K289" s="3"/>
      <c r="L289" s="5"/>
      <c r="M289" s="4"/>
    </row>
    <row r="290" spans="1:13" ht="20.100000000000001" customHeight="1">
      <c r="A290" s="546"/>
      <c r="B290" s="218">
        <v>6</v>
      </c>
      <c r="C290" s="23" t="s">
        <v>36</v>
      </c>
      <c r="D290" s="23" t="s">
        <v>37</v>
      </c>
      <c r="E290" s="23" t="s">
        <v>38</v>
      </c>
      <c r="F290" s="24"/>
      <c r="G290" s="24"/>
      <c r="H290" s="25">
        <v>25</v>
      </c>
      <c r="I290" s="463"/>
      <c r="J290" s="165">
        <f>SUM(H290)</f>
        <v>25</v>
      </c>
      <c r="K290" s="3"/>
      <c r="L290" s="5"/>
      <c r="M290" s="4"/>
    </row>
    <row r="291" spans="1:13" ht="20.100000000000001" customHeight="1">
      <c r="A291" s="546"/>
      <c r="B291" s="218">
        <v>7</v>
      </c>
      <c r="C291" s="23" t="s">
        <v>237</v>
      </c>
      <c r="D291" s="23" t="s">
        <v>238</v>
      </c>
      <c r="E291" s="23" t="s">
        <v>239</v>
      </c>
      <c r="F291" s="24"/>
      <c r="G291" s="24">
        <v>285</v>
      </c>
      <c r="H291" s="25"/>
      <c r="I291" s="463"/>
      <c r="J291" s="2"/>
      <c r="K291" s="3"/>
      <c r="L291" s="5"/>
      <c r="M291" s="4"/>
    </row>
    <row r="292" spans="1:13" ht="20.100000000000001" customHeight="1">
      <c r="A292" s="546"/>
      <c r="B292" s="218">
        <v>7</v>
      </c>
      <c r="C292" s="23" t="s">
        <v>237</v>
      </c>
      <c r="D292" s="23" t="s">
        <v>238</v>
      </c>
      <c r="E292" s="23" t="s">
        <v>239</v>
      </c>
      <c r="F292" s="24"/>
      <c r="G292" s="24">
        <v>23670</v>
      </c>
      <c r="H292" s="25"/>
      <c r="I292" s="463"/>
      <c r="J292" s="2"/>
      <c r="K292" s="3"/>
      <c r="L292" s="5"/>
      <c r="M292" s="4"/>
    </row>
    <row r="293" spans="1:13" ht="20.100000000000001" customHeight="1">
      <c r="A293" s="546"/>
      <c r="B293" s="218">
        <v>7</v>
      </c>
      <c r="C293" s="23" t="s">
        <v>237</v>
      </c>
      <c r="D293" s="23" t="s">
        <v>238</v>
      </c>
      <c r="E293" s="23" t="s">
        <v>239</v>
      </c>
      <c r="F293" s="24"/>
      <c r="G293" s="24">
        <v>2310</v>
      </c>
      <c r="H293" s="25"/>
      <c r="I293" s="463"/>
      <c r="J293" s="2"/>
      <c r="K293" s="3"/>
      <c r="L293" s="5"/>
      <c r="M293" s="4"/>
    </row>
    <row r="294" spans="1:13" ht="20.100000000000001" customHeight="1">
      <c r="A294" s="546"/>
      <c r="B294" s="218">
        <v>9</v>
      </c>
      <c r="C294" s="23" t="s">
        <v>240</v>
      </c>
      <c r="D294" s="23" t="s">
        <v>241</v>
      </c>
      <c r="E294" s="23" t="s">
        <v>242</v>
      </c>
      <c r="F294" s="24"/>
      <c r="G294" s="24"/>
      <c r="H294" s="510">
        <v>19595</v>
      </c>
      <c r="I294" s="463"/>
      <c r="J294" s="2"/>
      <c r="K294" s="3"/>
      <c r="L294" s="5"/>
      <c r="M294" s="4"/>
    </row>
    <row r="295" spans="1:13" ht="20.100000000000001" customHeight="1">
      <c r="A295" s="546"/>
      <c r="B295" s="218">
        <v>9</v>
      </c>
      <c r="C295" s="23" t="s">
        <v>240</v>
      </c>
      <c r="D295" s="23" t="s">
        <v>241</v>
      </c>
      <c r="E295" s="23" t="s">
        <v>243</v>
      </c>
      <c r="F295" s="24"/>
      <c r="G295" s="24"/>
      <c r="H295" s="510"/>
      <c r="I295" s="463"/>
      <c r="J295" s="15"/>
      <c r="K295" s="3"/>
      <c r="L295" s="5"/>
      <c r="M295" s="4"/>
    </row>
    <row r="296" spans="1:13" ht="20.100000000000001" customHeight="1">
      <c r="A296" s="546"/>
      <c r="B296" s="218">
        <v>9</v>
      </c>
      <c r="C296" s="23" t="s">
        <v>36</v>
      </c>
      <c r="D296" s="23" t="s">
        <v>37</v>
      </c>
      <c r="E296" s="23" t="s">
        <v>38</v>
      </c>
      <c r="F296" s="24"/>
      <c r="G296" s="24"/>
      <c r="H296" s="25">
        <v>50</v>
      </c>
      <c r="I296" s="463"/>
      <c r="J296" s="165">
        <f>SUM(H296)</f>
        <v>50</v>
      </c>
      <c r="K296" s="3"/>
      <c r="L296" s="5"/>
      <c r="M296" s="4"/>
    </row>
    <row r="297" spans="1:13" ht="20.100000000000001" customHeight="1">
      <c r="A297" s="546"/>
      <c r="B297" s="218">
        <v>9</v>
      </c>
      <c r="C297" s="23" t="s">
        <v>69</v>
      </c>
      <c r="D297" s="23" t="s">
        <v>70</v>
      </c>
      <c r="E297" s="23" t="s">
        <v>244</v>
      </c>
      <c r="F297" s="24"/>
      <c r="G297" s="24"/>
      <c r="H297" s="25">
        <v>1016500</v>
      </c>
      <c r="I297" s="463"/>
      <c r="J297" s="2"/>
      <c r="K297" s="3"/>
      <c r="L297" s="5"/>
      <c r="M297" s="4"/>
    </row>
    <row r="298" spans="1:13" ht="20.100000000000001" customHeight="1">
      <c r="A298" s="546"/>
      <c r="B298" s="218">
        <v>9</v>
      </c>
      <c r="C298" s="23" t="s">
        <v>237</v>
      </c>
      <c r="D298" s="23" t="s">
        <v>238</v>
      </c>
      <c r="E298" s="23" t="s">
        <v>245</v>
      </c>
      <c r="F298" s="24"/>
      <c r="G298" s="24">
        <v>1087.2</v>
      </c>
      <c r="H298" s="25"/>
      <c r="I298" s="463"/>
      <c r="J298" s="219"/>
      <c r="K298" s="3"/>
      <c r="L298" s="5"/>
      <c r="M298" s="4"/>
    </row>
    <row r="299" spans="1:13" ht="20.100000000000001" customHeight="1">
      <c r="A299" s="547"/>
      <c r="B299" s="218">
        <v>11</v>
      </c>
      <c r="C299" s="23" t="s">
        <v>246</v>
      </c>
      <c r="D299" s="23" t="s">
        <v>247</v>
      </c>
      <c r="E299" s="23" t="s">
        <v>248</v>
      </c>
      <c r="F299" s="24"/>
      <c r="G299" s="24"/>
      <c r="H299" s="183">
        <v>307568</v>
      </c>
      <c r="I299" s="463"/>
      <c r="J299" s="219"/>
      <c r="K299" s="3"/>
      <c r="L299" s="5"/>
      <c r="M299" s="4"/>
    </row>
    <row r="300" spans="1:13" ht="20.100000000000001" customHeight="1">
      <c r="A300" s="547"/>
      <c r="B300" s="218">
        <v>11</v>
      </c>
      <c r="C300" s="23" t="s">
        <v>36</v>
      </c>
      <c r="D300" s="23" t="s">
        <v>37</v>
      </c>
      <c r="E300" s="23" t="s">
        <v>38</v>
      </c>
      <c r="F300" s="24"/>
      <c r="G300" s="24"/>
      <c r="H300" s="25">
        <v>25</v>
      </c>
      <c r="I300" s="463"/>
      <c r="J300" s="165">
        <f>SUM(H300)</f>
        <v>25</v>
      </c>
      <c r="K300" s="3"/>
      <c r="L300" s="5"/>
      <c r="M300" s="4"/>
    </row>
    <row r="301" spans="1:13" ht="20.100000000000001" customHeight="1">
      <c r="A301" s="547"/>
      <c r="B301" s="218">
        <v>11</v>
      </c>
      <c r="C301" s="23" t="s">
        <v>109</v>
      </c>
      <c r="D301" s="23" t="s">
        <v>110</v>
      </c>
      <c r="E301" s="23" t="s">
        <v>249</v>
      </c>
      <c r="F301" s="24"/>
      <c r="G301" s="24"/>
      <c r="H301" s="25">
        <v>256460.68</v>
      </c>
      <c r="I301" s="463"/>
      <c r="J301" s="219"/>
      <c r="K301" s="3"/>
      <c r="L301" s="5"/>
      <c r="M301" s="4"/>
    </row>
    <row r="302" spans="1:13" ht="20.100000000000001" customHeight="1">
      <c r="A302" s="547"/>
      <c r="B302" s="218">
        <v>14</v>
      </c>
      <c r="C302" s="23" t="s">
        <v>250</v>
      </c>
      <c r="D302" s="23" t="s">
        <v>70</v>
      </c>
      <c r="E302" s="23" t="s">
        <v>251</v>
      </c>
      <c r="F302" s="24"/>
      <c r="G302" s="24"/>
      <c r="H302" s="25">
        <v>200000</v>
      </c>
      <c r="I302" s="463"/>
      <c r="J302" s="219"/>
      <c r="K302" s="3"/>
      <c r="L302" s="5"/>
      <c r="M302" s="4"/>
    </row>
    <row r="303" spans="1:13" ht="20.100000000000001" customHeight="1">
      <c r="A303" s="547"/>
      <c r="B303" s="218">
        <v>14</v>
      </c>
      <c r="C303" s="23" t="s">
        <v>36</v>
      </c>
      <c r="D303" s="23" t="s">
        <v>37</v>
      </c>
      <c r="E303" s="23" t="s">
        <v>38</v>
      </c>
      <c r="F303" s="24"/>
      <c r="G303" s="24"/>
      <c r="H303" s="57">
        <v>25</v>
      </c>
      <c r="I303" s="463"/>
      <c r="J303" s="165">
        <f>SUM(H303)</f>
        <v>25</v>
      </c>
      <c r="K303" s="3"/>
      <c r="L303" s="5"/>
      <c r="M303" s="4"/>
    </row>
    <row r="304" spans="1:13" ht="20.100000000000001" customHeight="1">
      <c r="A304" s="547"/>
      <c r="B304" s="220">
        <v>16</v>
      </c>
      <c r="C304" s="160" t="s">
        <v>112</v>
      </c>
      <c r="D304" s="160" t="s">
        <v>113</v>
      </c>
      <c r="E304" s="160" t="s">
        <v>252</v>
      </c>
      <c r="F304" s="162"/>
      <c r="G304" s="162"/>
      <c r="H304" s="221">
        <v>3415379.32</v>
      </c>
      <c r="I304" s="463"/>
      <c r="J304" s="219"/>
      <c r="K304" s="3"/>
      <c r="L304" s="5"/>
      <c r="M304" s="4"/>
    </row>
    <row r="305" spans="1:13" ht="20.100000000000001" customHeight="1">
      <c r="A305" s="547"/>
      <c r="B305" s="223">
        <v>16</v>
      </c>
      <c r="C305" s="224" t="s">
        <v>253</v>
      </c>
      <c r="D305" s="224" t="s">
        <v>80</v>
      </c>
      <c r="E305" s="224" t="s">
        <v>254</v>
      </c>
      <c r="F305" s="225"/>
      <c r="G305" s="225">
        <v>2680</v>
      </c>
      <c r="H305" s="226"/>
      <c r="I305" s="463"/>
      <c r="J305" s="219"/>
      <c r="K305" s="3"/>
      <c r="L305" s="5"/>
      <c r="M305" s="4"/>
    </row>
    <row r="306" spans="1:13" ht="20.100000000000001" customHeight="1">
      <c r="A306" s="547"/>
      <c r="B306" s="218">
        <v>19</v>
      </c>
      <c r="C306" s="23" t="s">
        <v>253</v>
      </c>
      <c r="D306" s="23" t="s">
        <v>80</v>
      </c>
      <c r="E306" s="23" t="s">
        <v>255</v>
      </c>
      <c r="F306" s="24"/>
      <c r="G306" s="24">
        <v>1474</v>
      </c>
      <c r="H306" s="25"/>
      <c r="I306" s="463"/>
      <c r="J306" s="2"/>
      <c r="K306" s="3"/>
      <c r="L306" s="5"/>
      <c r="M306" s="4"/>
    </row>
    <row r="307" spans="1:13" ht="20.100000000000001" customHeight="1">
      <c r="A307" s="547"/>
      <c r="B307" s="227">
        <v>21</v>
      </c>
      <c r="C307" s="10" t="s">
        <v>109</v>
      </c>
      <c r="D307" s="10" t="s">
        <v>110</v>
      </c>
      <c r="E307" s="10" t="s">
        <v>256</v>
      </c>
      <c r="F307" s="228"/>
      <c r="G307" s="228"/>
      <c r="H307" s="183">
        <v>153876.41</v>
      </c>
      <c r="I307" s="463"/>
      <c r="J307" s="2"/>
      <c r="K307" s="3"/>
      <c r="L307" s="5"/>
      <c r="M307" s="4"/>
    </row>
    <row r="308" spans="1:13" ht="20.100000000000001" customHeight="1">
      <c r="A308" s="547"/>
      <c r="B308" s="22">
        <v>21</v>
      </c>
      <c r="C308" s="399" t="s">
        <v>168</v>
      </c>
      <c r="D308" s="23" t="s">
        <v>169</v>
      </c>
      <c r="E308" s="23" t="s">
        <v>170</v>
      </c>
      <c r="F308" s="24"/>
      <c r="G308" s="24"/>
      <c r="H308" s="203">
        <v>153000</v>
      </c>
      <c r="I308" s="463"/>
      <c r="J308" s="2"/>
      <c r="K308" s="3"/>
      <c r="L308" s="5"/>
      <c r="M308" s="4"/>
    </row>
    <row r="309" spans="1:13" ht="20.100000000000001" customHeight="1">
      <c r="A309" s="547"/>
      <c r="B309" s="22">
        <v>21</v>
      </c>
      <c r="C309" s="399" t="s">
        <v>168</v>
      </c>
      <c r="D309" s="23" t="s">
        <v>169</v>
      </c>
      <c r="E309" s="23" t="s">
        <v>170</v>
      </c>
      <c r="F309" s="24"/>
      <c r="G309" s="24"/>
      <c r="H309" s="203">
        <v>44557.91</v>
      </c>
      <c r="I309" s="463"/>
      <c r="J309" s="2"/>
      <c r="K309" s="3"/>
      <c r="L309" s="5"/>
      <c r="M309" s="4"/>
    </row>
    <row r="310" spans="1:13" ht="20.100000000000001" customHeight="1">
      <c r="A310" s="547"/>
      <c r="B310" s="218">
        <v>21</v>
      </c>
      <c r="C310" s="399" t="s">
        <v>168</v>
      </c>
      <c r="D310" s="23" t="s">
        <v>169</v>
      </c>
      <c r="E310" s="23" t="s">
        <v>257</v>
      </c>
      <c r="F310" s="24"/>
      <c r="G310" s="24"/>
      <c r="H310" s="203">
        <v>40643.089999999997</v>
      </c>
      <c r="I310" s="463"/>
      <c r="J310" s="2"/>
      <c r="K310" s="3"/>
      <c r="L310" s="5"/>
      <c r="M310" s="4"/>
    </row>
    <row r="311" spans="1:13" ht="20.100000000000001" customHeight="1">
      <c r="A311" s="547"/>
      <c r="B311" s="218">
        <v>23</v>
      </c>
      <c r="C311" s="23" t="s">
        <v>159</v>
      </c>
      <c r="D311" s="23" t="s">
        <v>160</v>
      </c>
      <c r="E311" s="23" t="s">
        <v>258</v>
      </c>
      <c r="F311" s="24"/>
      <c r="G311" s="24"/>
      <c r="H311" s="25">
        <v>7730</v>
      </c>
      <c r="I311" s="463"/>
      <c r="J311" s="2"/>
      <c r="K311" s="3"/>
      <c r="L311" s="5"/>
      <c r="M311" s="4"/>
    </row>
    <row r="312" spans="1:13" ht="20.100000000000001" customHeight="1">
      <c r="A312" s="547"/>
      <c r="B312" s="218">
        <v>26</v>
      </c>
      <c r="C312" s="23" t="s">
        <v>159</v>
      </c>
      <c r="D312" s="14" t="s">
        <v>160</v>
      </c>
      <c r="E312" s="14" t="s">
        <v>259</v>
      </c>
      <c r="F312" s="24"/>
      <c r="G312" s="24"/>
      <c r="H312" s="183">
        <v>14000</v>
      </c>
      <c r="I312" s="463"/>
      <c r="J312" s="15"/>
      <c r="K312" s="3"/>
      <c r="L312" s="5"/>
      <c r="M312" s="4"/>
    </row>
    <row r="313" spans="1:13" ht="20.100000000000001" customHeight="1">
      <c r="A313" s="547"/>
      <c r="B313" s="218">
        <v>26</v>
      </c>
      <c r="C313" s="23" t="s">
        <v>246</v>
      </c>
      <c r="D313" s="229" t="s">
        <v>247</v>
      </c>
      <c r="E313" s="229" t="s">
        <v>260</v>
      </c>
      <c r="F313" s="24"/>
      <c r="G313" s="24"/>
      <c r="H313" s="25">
        <v>13000</v>
      </c>
      <c r="I313" s="463"/>
      <c r="J313" s="2"/>
      <c r="K313" s="3"/>
      <c r="L313" s="5"/>
      <c r="M313" s="4"/>
    </row>
    <row r="314" spans="1:13" ht="20.100000000000001" customHeight="1">
      <c r="A314" s="547"/>
      <c r="B314" s="218">
        <v>26</v>
      </c>
      <c r="C314" s="23" t="s">
        <v>36</v>
      </c>
      <c r="D314" s="23" t="s">
        <v>37</v>
      </c>
      <c r="E314" s="23" t="s">
        <v>38</v>
      </c>
      <c r="F314" s="24"/>
      <c r="G314" s="24"/>
      <c r="H314" s="25">
        <v>25</v>
      </c>
      <c r="I314" s="463"/>
      <c r="J314" s="2"/>
      <c r="K314" s="3"/>
      <c r="L314" s="5"/>
      <c r="M314" s="4"/>
    </row>
    <row r="315" spans="1:13" ht="20.100000000000001" customHeight="1">
      <c r="A315" s="547"/>
      <c r="B315" s="218">
        <v>26</v>
      </c>
      <c r="C315" s="399" t="s">
        <v>168</v>
      </c>
      <c r="D315" s="23" t="s">
        <v>169</v>
      </c>
      <c r="E315" s="23" t="s">
        <v>170</v>
      </c>
      <c r="F315" s="24"/>
      <c r="G315" s="24"/>
      <c r="H315" s="539">
        <v>75610.820000000007</v>
      </c>
      <c r="I315" s="463"/>
      <c r="J315" s="2"/>
      <c r="K315" s="3"/>
      <c r="L315" s="5"/>
      <c r="M315" s="4"/>
    </row>
    <row r="316" spans="1:13" ht="20.100000000000001" customHeight="1">
      <c r="A316" s="547"/>
      <c r="B316" s="218">
        <v>26</v>
      </c>
      <c r="C316" s="399" t="s">
        <v>168</v>
      </c>
      <c r="D316" s="23" t="s">
        <v>169</v>
      </c>
      <c r="E316" s="23" t="s">
        <v>257</v>
      </c>
      <c r="F316" s="24"/>
      <c r="G316" s="24"/>
      <c r="H316" s="539"/>
      <c r="I316" s="463"/>
      <c r="J316" s="2"/>
      <c r="K316" s="3"/>
      <c r="L316" s="5"/>
      <c r="M316" s="4"/>
    </row>
    <row r="317" spans="1:13" ht="20.100000000000001" customHeight="1">
      <c r="A317" s="547"/>
      <c r="B317" s="218">
        <v>27</v>
      </c>
      <c r="C317" s="23" t="s">
        <v>112</v>
      </c>
      <c r="D317" s="23" t="s">
        <v>113</v>
      </c>
      <c r="E317" s="23" t="s">
        <v>261</v>
      </c>
      <c r="F317" s="24"/>
      <c r="G317" s="24"/>
      <c r="H317" s="25">
        <v>28200</v>
      </c>
      <c r="I317" s="463"/>
      <c r="J317" s="2"/>
      <c r="K317" s="3"/>
      <c r="L317" s="5"/>
      <c r="M317" s="4"/>
    </row>
    <row r="318" spans="1:13" ht="20.100000000000001" customHeight="1">
      <c r="A318" s="547"/>
      <c r="B318" s="218">
        <v>27</v>
      </c>
      <c r="C318" s="23" t="s">
        <v>109</v>
      </c>
      <c r="D318" s="23" t="s">
        <v>110</v>
      </c>
      <c r="E318" s="23" t="s">
        <v>262</v>
      </c>
      <c r="F318" s="24"/>
      <c r="G318" s="24"/>
      <c r="H318" s="25">
        <v>33000</v>
      </c>
      <c r="I318" s="463"/>
      <c r="J318" s="2"/>
      <c r="K318" s="3"/>
      <c r="L318" s="5"/>
      <c r="M318" s="4"/>
    </row>
    <row r="319" spans="1:13" ht="20.100000000000001" customHeight="1">
      <c r="A319" s="547"/>
      <c r="B319" s="218">
        <v>27</v>
      </c>
      <c r="C319" s="23" t="s">
        <v>36</v>
      </c>
      <c r="D319" s="23" t="s">
        <v>37</v>
      </c>
      <c r="E319" s="23" t="s">
        <v>38</v>
      </c>
      <c r="F319" s="24"/>
      <c r="G319" s="24"/>
      <c r="H319" s="25">
        <v>25</v>
      </c>
      <c r="I319" s="463"/>
      <c r="J319" s="2"/>
      <c r="K319" s="3"/>
      <c r="L319" s="5"/>
      <c r="M319" s="4"/>
    </row>
    <row r="320" spans="1:13" ht="20.100000000000001" customHeight="1">
      <c r="A320" s="547"/>
      <c r="B320" s="218">
        <v>29</v>
      </c>
      <c r="C320" s="23" t="s">
        <v>58</v>
      </c>
      <c r="D320" s="23" t="s">
        <v>59</v>
      </c>
      <c r="E320" s="23" t="s">
        <v>263</v>
      </c>
      <c r="F320" s="24"/>
      <c r="G320" s="24"/>
      <c r="H320" s="25">
        <v>26000</v>
      </c>
      <c r="I320" s="463"/>
      <c r="J320" s="2"/>
      <c r="K320" s="3"/>
      <c r="L320" s="5"/>
      <c r="M320" s="4"/>
    </row>
    <row r="321" spans="1:13" ht="20.100000000000001" customHeight="1" thickBot="1">
      <c r="A321" s="547"/>
      <c r="B321" s="230"/>
      <c r="C321" s="512" t="s">
        <v>16</v>
      </c>
      <c r="D321" s="513"/>
      <c r="E321" s="513"/>
      <c r="F321" s="514"/>
      <c r="G321" s="184">
        <f>SUM(G276:G320)</f>
        <v>31506.2</v>
      </c>
      <c r="H321" s="231">
        <f>SUM(H276:H320)</f>
        <v>13162578.73</v>
      </c>
      <c r="I321" s="487"/>
      <c r="J321" s="104"/>
      <c r="K321" s="104"/>
      <c r="L321" s="104"/>
      <c r="M321" s="166"/>
    </row>
    <row r="322" spans="1:13" ht="20.100000000000001" customHeight="1">
      <c r="A322" s="505" t="s">
        <v>17</v>
      </c>
      <c r="B322" s="81"/>
      <c r="C322" s="32"/>
      <c r="D322" s="33"/>
      <c r="E322" s="33"/>
      <c r="F322" s="34"/>
      <c r="G322" s="35"/>
      <c r="H322" s="36"/>
      <c r="I322" s="482">
        <f>I225+G325-H325</f>
        <v>223803.77</v>
      </c>
      <c r="J322" s="15"/>
      <c r="K322" s="3"/>
      <c r="L322" s="5"/>
      <c r="M322" s="4"/>
    </row>
    <row r="323" spans="1:13" ht="20.100000000000001" customHeight="1">
      <c r="A323" s="454"/>
      <c r="B323" s="22"/>
      <c r="C323" s="14"/>
      <c r="D323" s="39"/>
      <c r="E323" s="39"/>
      <c r="F323" s="40"/>
      <c r="G323" s="41"/>
      <c r="H323" s="42"/>
      <c r="I323" s="456"/>
      <c r="J323" s="15"/>
      <c r="K323" s="3"/>
      <c r="L323" s="5"/>
      <c r="M323" s="4"/>
    </row>
    <row r="324" spans="1:13" ht="20.100000000000001" customHeight="1">
      <c r="A324" s="454"/>
      <c r="B324" s="22"/>
      <c r="C324" s="39"/>
      <c r="D324" s="39"/>
      <c r="E324" s="39"/>
      <c r="F324" s="40"/>
      <c r="G324" s="41"/>
      <c r="H324" s="42"/>
      <c r="I324" s="456"/>
      <c r="J324" s="15"/>
      <c r="K324" s="3"/>
      <c r="L324" s="5"/>
      <c r="M324" s="4"/>
    </row>
    <row r="325" spans="1:13" ht="20.100000000000001" customHeight="1">
      <c r="A325" s="454"/>
      <c r="B325" s="22"/>
      <c r="C325" s="457" t="s">
        <v>18</v>
      </c>
      <c r="D325" s="458"/>
      <c r="E325" s="458"/>
      <c r="F325" s="459"/>
      <c r="G325" s="43">
        <f>SUM(G322:G324)</f>
        <v>0</v>
      </c>
      <c r="H325" s="44">
        <f>SUM(H322:H324)</f>
        <v>0</v>
      </c>
      <c r="I325" s="456"/>
      <c r="J325" s="15"/>
      <c r="K325" s="3"/>
      <c r="L325" s="5"/>
      <c r="M325" s="4"/>
    </row>
    <row r="326" spans="1:13" ht="20.100000000000001" customHeight="1" thickBot="1">
      <c r="A326" s="455"/>
      <c r="B326" s="45"/>
      <c r="C326" s="46" t="s">
        <v>42</v>
      </c>
      <c r="D326" s="47"/>
      <c r="E326" s="47">
        <v>32.5</v>
      </c>
      <c r="F326" s="48"/>
      <c r="G326" s="186">
        <f>G325*E326</f>
        <v>0</v>
      </c>
      <c r="H326" s="232">
        <f>H325*E326</f>
        <v>0</v>
      </c>
      <c r="I326" s="188">
        <f>I322*E326</f>
        <v>7273622.5249999994</v>
      </c>
      <c r="J326" s="29"/>
      <c r="K326" s="30"/>
      <c r="L326" s="105"/>
      <c r="M326" s="166"/>
    </row>
    <row r="327" spans="1:13" ht="20.100000000000001" customHeight="1">
      <c r="A327" s="483" t="s">
        <v>20</v>
      </c>
      <c r="B327" s="81"/>
      <c r="C327" s="33"/>
      <c r="D327" s="33"/>
      <c r="E327" s="33"/>
      <c r="F327" s="34"/>
      <c r="G327" s="82"/>
      <c r="H327" s="83"/>
      <c r="I327" s="486">
        <f>I230+G329-H329</f>
        <v>128091.56</v>
      </c>
      <c r="J327" s="15"/>
      <c r="K327" s="3"/>
      <c r="L327" s="5"/>
      <c r="M327" s="4"/>
    </row>
    <row r="328" spans="1:13" ht="20.100000000000001" customHeight="1">
      <c r="A328" s="484"/>
      <c r="B328" s="22"/>
      <c r="C328" s="23"/>
      <c r="D328" s="39"/>
      <c r="E328" s="39"/>
      <c r="F328" s="19"/>
      <c r="G328" s="59"/>
      <c r="H328" s="60"/>
      <c r="I328" s="463"/>
      <c r="J328" s="2"/>
      <c r="K328" s="3"/>
      <c r="L328" s="5"/>
      <c r="M328" s="4"/>
    </row>
    <row r="329" spans="1:13" ht="20.100000000000001" customHeight="1" thickBot="1">
      <c r="A329" s="485"/>
      <c r="B329" s="45"/>
      <c r="C329" s="533" t="s">
        <v>16</v>
      </c>
      <c r="D329" s="534"/>
      <c r="E329" s="534"/>
      <c r="F329" s="535"/>
      <c r="G329" s="178">
        <f>SUM(G327:G328)</f>
        <v>0</v>
      </c>
      <c r="H329" s="84">
        <f>SUM(H327:H328)</f>
        <v>0</v>
      </c>
      <c r="I329" s="487"/>
      <c r="J329" s="63"/>
      <c r="K329" s="30"/>
      <c r="L329" s="105"/>
      <c r="M329" s="166"/>
    </row>
    <row r="330" spans="1:13" ht="20.100000000000001" customHeight="1" thickBot="1">
      <c r="A330" s="526" t="s">
        <v>21</v>
      </c>
      <c r="B330" s="527"/>
      <c r="C330" s="528"/>
      <c r="D330" s="180"/>
      <c r="E330" s="529"/>
      <c r="F330" s="530"/>
      <c r="G330" s="65">
        <f>SUM(G321,G326,G329)</f>
        <v>31506.2</v>
      </c>
      <c r="H330" s="65">
        <f>SUM(H321,H326,H329)</f>
        <v>13162578.73</v>
      </c>
      <c r="I330" s="67">
        <f>SUM(I276,I326,I327)</f>
        <v>23926045.204999994</v>
      </c>
      <c r="J330" s="68">
        <f>I273+G330-H330</f>
        <v>24306511.614000004</v>
      </c>
      <c r="K330" s="181">
        <f>I330-J330</f>
        <v>-380466.4090000093</v>
      </c>
      <c r="L330" s="123"/>
      <c r="M330" s="91"/>
    </row>
    <row r="331" spans="1:13" ht="20.100000000000001" customHeight="1">
      <c r="A331" s="472" t="s">
        <v>264</v>
      </c>
      <c r="B331" s="473"/>
      <c r="C331" s="474"/>
      <c r="D331" s="6"/>
      <c r="E331" s="6" t="s">
        <v>3</v>
      </c>
      <c r="F331" s="7" t="s">
        <v>4</v>
      </c>
      <c r="G331" s="8" t="s">
        <v>5</v>
      </c>
      <c r="H331" s="9" t="s">
        <v>6</v>
      </c>
      <c r="I331" s="475" t="s">
        <v>7</v>
      </c>
      <c r="J331" s="2"/>
      <c r="K331" s="3"/>
      <c r="L331" s="5"/>
      <c r="M331" s="4"/>
    </row>
    <row r="332" spans="1:13" ht="20.100000000000001" customHeight="1" thickBot="1">
      <c r="A332" s="139"/>
      <c r="B332" s="140" t="s">
        <v>621</v>
      </c>
      <c r="C332" s="140" t="s">
        <v>8</v>
      </c>
      <c r="D332" s="141" t="s">
        <v>26</v>
      </c>
      <c r="E332" s="142" t="s">
        <v>9</v>
      </c>
      <c r="F332" s="72" t="s">
        <v>10</v>
      </c>
      <c r="G332" s="143" t="s">
        <v>11</v>
      </c>
      <c r="H332" s="144" t="s">
        <v>12</v>
      </c>
      <c r="I332" s="476"/>
      <c r="J332" s="2"/>
      <c r="K332" s="13"/>
      <c r="L332" s="5"/>
      <c r="M332" s="4"/>
    </row>
    <row r="333" spans="1:13" ht="20.100000000000001" customHeight="1">
      <c r="A333" s="477"/>
      <c r="B333" s="125">
        <v>4</v>
      </c>
      <c r="C333" s="17" t="s">
        <v>93</v>
      </c>
      <c r="D333" s="17" t="s">
        <v>94</v>
      </c>
      <c r="E333" s="23" t="s">
        <v>265</v>
      </c>
      <c r="F333" s="215"/>
      <c r="G333" s="216"/>
      <c r="H333" s="233">
        <v>28808.85</v>
      </c>
      <c r="I333" s="508">
        <f>I276+G444-H444</f>
        <v>9023974.6499999966</v>
      </c>
      <c r="J333" s="2"/>
      <c r="K333" s="3"/>
      <c r="L333" s="5"/>
      <c r="M333" s="4"/>
    </row>
    <row r="334" spans="1:13" ht="20.100000000000001" customHeight="1">
      <c r="A334" s="477"/>
      <c r="B334" s="182">
        <v>4</v>
      </c>
      <c r="C334" s="160" t="s">
        <v>226</v>
      </c>
      <c r="D334" s="160" t="s">
        <v>227</v>
      </c>
      <c r="E334" s="160" t="s">
        <v>266</v>
      </c>
      <c r="F334" s="162"/>
      <c r="G334" s="162"/>
      <c r="H334" s="234">
        <v>100000</v>
      </c>
      <c r="I334" s="463"/>
      <c r="J334" s="2"/>
      <c r="K334" s="3"/>
      <c r="L334" s="5"/>
      <c r="M334" s="4"/>
    </row>
    <row r="335" spans="1:13" ht="20.100000000000001" customHeight="1">
      <c r="A335" s="477"/>
      <c r="B335" s="22">
        <v>4</v>
      </c>
      <c r="C335" s="23" t="s">
        <v>36</v>
      </c>
      <c r="D335" s="23" t="s">
        <v>37</v>
      </c>
      <c r="E335" s="23" t="s">
        <v>38</v>
      </c>
      <c r="F335" s="24"/>
      <c r="G335" s="24"/>
      <c r="H335" s="25">
        <v>25</v>
      </c>
      <c r="I335" s="463"/>
      <c r="J335" s="2"/>
      <c r="K335" s="3"/>
      <c r="L335" s="5"/>
      <c r="M335" s="4"/>
    </row>
    <row r="336" spans="1:13" ht="20.100000000000001" customHeight="1">
      <c r="A336" s="477"/>
      <c r="B336" s="22">
        <v>4</v>
      </c>
      <c r="C336" s="23" t="s">
        <v>267</v>
      </c>
      <c r="D336" s="23" t="s">
        <v>164</v>
      </c>
      <c r="E336" s="23" t="s">
        <v>268</v>
      </c>
      <c r="F336" s="24"/>
      <c r="G336" s="24"/>
      <c r="H336" s="25">
        <v>458180.5</v>
      </c>
      <c r="I336" s="463"/>
      <c r="J336" s="2"/>
      <c r="K336" s="3"/>
      <c r="L336" s="5"/>
      <c r="M336" s="4"/>
    </row>
    <row r="337" spans="1:13" ht="20.100000000000001" customHeight="1">
      <c r="A337" s="477"/>
      <c r="B337" s="22">
        <v>4</v>
      </c>
      <c r="C337" s="23" t="s">
        <v>36</v>
      </c>
      <c r="D337" s="23" t="s">
        <v>37</v>
      </c>
      <c r="E337" s="23" t="s">
        <v>38</v>
      </c>
      <c r="F337" s="24"/>
      <c r="G337" s="24"/>
      <c r="H337" s="25">
        <v>490</v>
      </c>
      <c r="I337" s="463"/>
      <c r="J337" s="2"/>
      <c r="K337" s="3"/>
      <c r="L337" s="5"/>
      <c r="M337" s="4"/>
    </row>
    <row r="338" spans="1:13" ht="20.100000000000001" customHeight="1">
      <c r="A338" s="477"/>
      <c r="B338" s="22">
        <v>4</v>
      </c>
      <c r="C338" s="23" t="s">
        <v>269</v>
      </c>
      <c r="D338" s="23" t="s">
        <v>270</v>
      </c>
      <c r="E338" s="23" t="s">
        <v>271</v>
      </c>
      <c r="F338" s="24"/>
      <c r="G338" s="24">
        <v>13748.5</v>
      </c>
      <c r="H338" s="25"/>
      <c r="I338" s="463"/>
      <c r="J338" s="2"/>
      <c r="K338" s="3"/>
      <c r="L338" s="5"/>
      <c r="M338" s="4"/>
    </row>
    <row r="339" spans="1:13" ht="20.100000000000001" customHeight="1">
      <c r="A339" s="477"/>
      <c r="B339" s="22">
        <v>4</v>
      </c>
      <c r="C339" s="23" t="s">
        <v>267</v>
      </c>
      <c r="D339" s="23" t="s">
        <v>164</v>
      </c>
      <c r="E339" s="23" t="s">
        <v>272</v>
      </c>
      <c r="F339" s="24"/>
      <c r="G339" s="24"/>
      <c r="H339" s="25">
        <v>13748.5</v>
      </c>
      <c r="I339" s="463"/>
      <c r="J339" s="2"/>
      <c r="K339" s="3"/>
      <c r="L339" s="5"/>
      <c r="M339" s="4"/>
    </row>
    <row r="340" spans="1:13" ht="20.100000000000001" customHeight="1">
      <c r="A340" s="477"/>
      <c r="B340" s="22">
        <v>4</v>
      </c>
      <c r="C340" s="23" t="s">
        <v>36</v>
      </c>
      <c r="D340" s="23" t="s">
        <v>37</v>
      </c>
      <c r="E340" s="23" t="s">
        <v>38</v>
      </c>
      <c r="F340" s="24"/>
      <c r="G340" s="24"/>
      <c r="H340" s="25">
        <v>25</v>
      </c>
      <c r="I340" s="463"/>
      <c r="J340" s="165">
        <f>SUM(H335,H337,H340)</f>
        <v>540</v>
      </c>
      <c r="K340" s="3"/>
      <c r="L340" s="5"/>
      <c r="M340" s="4"/>
    </row>
    <row r="341" spans="1:13" ht="20.100000000000001" customHeight="1">
      <c r="A341" s="477"/>
      <c r="B341" s="22">
        <v>5</v>
      </c>
      <c r="C341" s="23" t="s">
        <v>267</v>
      </c>
      <c r="D341" s="23" t="s">
        <v>164</v>
      </c>
      <c r="E341" s="23" t="s">
        <v>273</v>
      </c>
      <c r="F341" s="24"/>
      <c r="G341" s="24"/>
      <c r="H341" s="25">
        <v>13748.5</v>
      </c>
      <c r="I341" s="463"/>
      <c r="J341" s="2"/>
      <c r="K341" s="3"/>
      <c r="L341" s="5"/>
      <c r="M341" s="4"/>
    </row>
    <row r="342" spans="1:13" ht="20.100000000000001" customHeight="1">
      <c r="A342" s="477"/>
      <c r="B342" s="22">
        <v>5</v>
      </c>
      <c r="C342" s="23" t="s">
        <v>36</v>
      </c>
      <c r="D342" s="23" t="s">
        <v>37</v>
      </c>
      <c r="E342" s="23" t="s">
        <v>38</v>
      </c>
      <c r="F342" s="24"/>
      <c r="G342" s="24"/>
      <c r="H342" s="25">
        <v>25</v>
      </c>
      <c r="I342" s="463"/>
      <c r="J342" s="2"/>
      <c r="K342" s="3"/>
      <c r="L342" s="5"/>
      <c r="M342" s="4"/>
    </row>
    <row r="343" spans="1:13" ht="20.100000000000001" customHeight="1">
      <c r="A343" s="477"/>
      <c r="B343" s="22">
        <v>5</v>
      </c>
      <c r="C343" s="23" t="s">
        <v>269</v>
      </c>
      <c r="D343" s="23" t="s">
        <v>270</v>
      </c>
      <c r="E343" s="23" t="s">
        <v>271</v>
      </c>
      <c r="F343" s="24"/>
      <c r="G343" s="24">
        <v>13748.5</v>
      </c>
      <c r="H343" s="25"/>
      <c r="I343" s="463"/>
      <c r="J343" s="2"/>
      <c r="K343" s="3"/>
      <c r="L343" s="5"/>
      <c r="M343" s="4"/>
    </row>
    <row r="344" spans="1:13" ht="20.100000000000001" customHeight="1">
      <c r="A344" s="477"/>
      <c r="B344" s="22">
        <v>5</v>
      </c>
      <c r="C344" s="23" t="s">
        <v>246</v>
      </c>
      <c r="D344" s="23" t="s">
        <v>247</v>
      </c>
      <c r="E344" s="23" t="s">
        <v>274</v>
      </c>
      <c r="F344" s="24"/>
      <c r="G344" s="24"/>
      <c r="H344" s="25">
        <v>46100</v>
      </c>
      <c r="I344" s="463"/>
      <c r="J344" s="2"/>
      <c r="K344" s="3"/>
      <c r="L344" s="5"/>
      <c r="M344" s="4"/>
    </row>
    <row r="345" spans="1:13" ht="20.100000000000001" customHeight="1">
      <c r="A345" s="477"/>
      <c r="B345" s="22">
        <v>5</v>
      </c>
      <c r="C345" s="23" t="s">
        <v>36</v>
      </c>
      <c r="D345" s="23" t="s">
        <v>37</v>
      </c>
      <c r="E345" s="23" t="s">
        <v>38</v>
      </c>
      <c r="F345" s="24"/>
      <c r="G345" s="24"/>
      <c r="H345" s="25">
        <v>25</v>
      </c>
      <c r="I345" s="463"/>
      <c r="J345" s="165">
        <f>SUM(H345,H342)</f>
        <v>50</v>
      </c>
      <c r="K345" s="3"/>
      <c r="L345" s="5"/>
      <c r="M345" s="4"/>
    </row>
    <row r="346" spans="1:13" ht="20.100000000000001" customHeight="1">
      <c r="A346" s="477"/>
      <c r="B346" s="22">
        <v>9</v>
      </c>
      <c r="C346" s="23" t="s">
        <v>233</v>
      </c>
      <c r="D346" s="23" t="s">
        <v>234</v>
      </c>
      <c r="E346" s="23" t="s">
        <v>275</v>
      </c>
      <c r="F346" s="24"/>
      <c r="G346" s="24"/>
      <c r="H346" s="25">
        <v>39520</v>
      </c>
      <c r="I346" s="463"/>
      <c r="J346" s="15"/>
      <c r="K346" s="3"/>
      <c r="L346" s="5"/>
      <c r="M346" s="4"/>
    </row>
    <row r="347" spans="1:13" ht="20.100000000000001" customHeight="1">
      <c r="A347" s="477"/>
      <c r="B347" s="22">
        <v>9</v>
      </c>
      <c r="C347" s="23" t="s">
        <v>36</v>
      </c>
      <c r="D347" s="23" t="s">
        <v>37</v>
      </c>
      <c r="E347" s="23" t="s">
        <v>38</v>
      </c>
      <c r="F347" s="24"/>
      <c r="G347" s="24"/>
      <c r="H347" s="25">
        <v>25</v>
      </c>
      <c r="I347" s="463"/>
      <c r="J347" s="2"/>
      <c r="K347" s="3"/>
      <c r="L347" s="5"/>
      <c r="M347" s="4"/>
    </row>
    <row r="348" spans="1:13" ht="20.100000000000001" customHeight="1">
      <c r="A348" s="477"/>
      <c r="B348" s="22">
        <v>9</v>
      </c>
      <c r="C348" s="23" t="s">
        <v>276</v>
      </c>
      <c r="D348" s="23" t="s">
        <v>277</v>
      </c>
      <c r="E348" s="23" t="s">
        <v>278</v>
      </c>
      <c r="F348" s="24"/>
      <c r="G348" s="24"/>
      <c r="H348" s="25">
        <v>1515068</v>
      </c>
      <c r="I348" s="463"/>
      <c r="J348" s="2"/>
      <c r="K348" s="3"/>
      <c r="L348" s="5"/>
      <c r="M348" s="4"/>
    </row>
    <row r="349" spans="1:13" ht="20.100000000000001" customHeight="1">
      <c r="A349" s="477"/>
      <c r="B349" s="22">
        <v>9</v>
      </c>
      <c r="C349" s="23" t="s">
        <v>36</v>
      </c>
      <c r="D349" s="23" t="s">
        <v>37</v>
      </c>
      <c r="E349" s="23" t="s">
        <v>38</v>
      </c>
      <c r="F349" s="24"/>
      <c r="G349" s="24"/>
      <c r="H349" s="25">
        <v>10</v>
      </c>
      <c r="I349" s="463"/>
      <c r="J349" s="2"/>
      <c r="K349" s="3"/>
      <c r="L349" s="5"/>
      <c r="M349" s="4"/>
    </row>
    <row r="350" spans="1:13" ht="20.100000000000001" customHeight="1">
      <c r="A350" s="477"/>
      <c r="B350" s="22">
        <v>9</v>
      </c>
      <c r="C350" s="23" t="s">
        <v>276</v>
      </c>
      <c r="D350" s="23" t="s">
        <v>277</v>
      </c>
      <c r="E350" s="23" t="s">
        <v>278</v>
      </c>
      <c r="F350" s="24"/>
      <c r="G350" s="24"/>
      <c r="H350" s="25">
        <v>46855</v>
      </c>
      <c r="I350" s="463"/>
      <c r="J350" s="2"/>
      <c r="K350" s="3"/>
      <c r="L350" s="5"/>
      <c r="M350" s="4"/>
    </row>
    <row r="351" spans="1:13" ht="20.100000000000001" customHeight="1">
      <c r="A351" s="477"/>
      <c r="B351" s="22">
        <v>9</v>
      </c>
      <c r="C351" s="23" t="s">
        <v>36</v>
      </c>
      <c r="D351" s="23" t="s">
        <v>37</v>
      </c>
      <c r="E351" s="23" t="s">
        <v>38</v>
      </c>
      <c r="F351" s="24"/>
      <c r="G351" s="24"/>
      <c r="H351" s="25">
        <v>10</v>
      </c>
      <c r="I351" s="463"/>
      <c r="J351" s="2"/>
      <c r="K351" s="3"/>
      <c r="L351" s="5"/>
      <c r="M351" s="4"/>
    </row>
    <row r="352" spans="1:13" ht="20.100000000000001" customHeight="1">
      <c r="A352" s="477"/>
      <c r="B352" s="22">
        <v>9</v>
      </c>
      <c r="C352" s="23" t="s">
        <v>105</v>
      </c>
      <c r="D352" s="23" t="s">
        <v>106</v>
      </c>
      <c r="E352" s="23" t="s">
        <v>279</v>
      </c>
      <c r="F352" s="24"/>
      <c r="G352" s="24"/>
      <c r="H352" s="25">
        <v>12000</v>
      </c>
      <c r="I352" s="463"/>
      <c r="J352" s="2"/>
      <c r="K352" s="3"/>
      <c r="L352" s="5"/>
      <c r="M352" s="4"/>
    </row>
    <row r="353" spans="1:13" ht="20.100000000000001" customHeight="1">
      <c r="A353" s="477"/>
      <c r="B353" s="22">
        <v>9</v>
      </c>
      <c r="C353" s="23" t="s">
        <v>226</v>
      </c>
      <c r="D353" s="23" t="s">
        <v>227</v>
      </c>
      <c r="E353" s="23" t="s">
        <v>280</v>
      </c>
      <c r="F353" s="24"/>
      <c r="G353" s="24"/>
      <c r="H353" s="25">
        <v>234619</v>
      </c>
      <c r="I353" s="463"/>
      <c r="J353" s="2"/>
      <c r="K353" s="3"/>
      <c r="L353" s="5"/>
      <c r="M353" s="4"/>
    </row>
    <row r="354" spans="1:13" ht="20.100000000000001" customHeight="1">
      <c r="A354" s="477"/>
      <c r="B354" s="22">
        <v>9</v>
      </c>
      <c r="C354" s="23" t="s">
        <v>281</v>
      </c>
      <c r="D354" s="23" t="s">
        <v>282</v>
      </c>
      <c r="E354" s="23" t="s">
        <v>283</v>
      </c>
      <c r="F354" s="24"/>
      <c r="G354" s="24"/>
      <c r="H354" s="25">
        <v>269000</v>
      </c>
      <c r="I354" s="463"/>
      <c r="J354" s="2"/>
      <c r="K354" s="3"/>
      <c r="L354" s="5"/>
      <c r="M354" s="4"/>
    </row>
    <row r="355" spans="1:13" ht="20.100000000000001" customHeight="1">
      <c r="A355" s="477"/>
      <c r="B355" s="22">
        <v>9</v>
      </c>
      <c r="C355" s="23" t="s">
        <v>226</v>
      </c>
      <c r="D355" s="23" t="s">
        <v>227</v>
      </c>
      <c r="E355" s="23" t="s">
        <v>284</v>
      </c>
      <c r="F355" s="24"/>
      <c r="G355" s="24"/>
      <c r="H355" s="25">
        <v>64000</v>
      </c>
      <c r="I355" s="463"/>
      <c r="J355" s="2" t="s">
        <v>285</v>
      </c>
      <c r="K355" s="3"/>
      <c r="L355" s="5"/>
      <c r="M355" s="4"/>
    </row>
    <row r="356" spans="1:13" ht="20.100000000000001" customHeight="1">
      <c r="A356" s="477"/>
      <c r="B356" s="22">
        <v>9</v>
      </c>
      <c r="C356" s="23" t="s">
        <v>36</v>
      </c>
      <c r="D356" s="23" t="s">
        <v>37</v>
      </c>
      <c r="E356" s="23" t="s">
        <v>38</v>
      </c>
      <c r="F356" s="24"/>
      <c r="G356" s="24"/>
      <c r="H356" s="25">
        <v>25</v>
      </c>
      <c r="I356" s="463"/>
      <c r="J356" s="2"/>
      <c r="K356" s="3"/>
      <c r="L356" s="5"/>
      <c r="M356" s="4"/>
    </row>
    <row r="357" spans="1:13" ht="20.100000000000001" customHeight="1">
      <c r="A357" s="477"/>
      <c r="B357" s="22">
        <v>9</v>
      </c>
      <c r="C357" s="23" t="s">
        <v>36</v>
      </c>
      <c r="D357" s="23" t="s">
        <v>37</v>
      </c>
      <c r="E357" s="23" t="s">
        <v>38</v>
      </c>
      <c r="F357" s="24"/>
      <c r="G357" s="24"/>
      <c r="H357" s="25">
        <v>25</v>
      </c>
      <c r="I357" s="463"/>
      <c r="J357" s="2"/>
      <c r="K357" s="3"/>
      <c r="L357" s="5"/>
      <c r="M357" s="4"/>
    </row>
    <row r="358" spans="1:13" ht="20.100000000000001" customHeight="1">
      <c r="A358" s="477"/>
      <c r="B358" s="22">
        <v>9</v>
      </c>
      <c r="C358" s="23" t="s">
        <v>36</v>
      </c>
      <c r="D358" s="23" t="s">
        <v>37</v>
      </c>
      <c r="E358" s="23" t="s">
        <v>38</v>
      </c>
      <c r="F358" s="24"/>
      <c r="G358" s="24"/>
      <c r="H358" s="25">
        <v>25</v>
      </c>
      <c r="I358" s="463"/>
      <c r="J358" s="165">
        <f>SUM(H356:H358,H351,H349,H347)</f>
        <v>120</v>
      </c>
      <c r="K358" s="3"/>
      <c r="L358" s="5"/>
      <c r="M358" s="4"/>
    </row>
    <row r="359" spans="1:13" ht="20.100000000000001" customHeight="1">
      <c r="A359" s="477"/>
      <c r="B359" s="22">
        <v>10</v>
      </c>
      <c r="C359" s="23" t="s">
        <v>139</v>
      </c>
      <c r="D359" s="23" t="s">
        <v>140</v>
      </c>
      <c r="E359" s="23" t="s">
        <v>286</v>
      </c>
      <c r="F359" s="24"/>
      <c r="G359" s="24"/>
      <c r="H359" s="25">
        <v>8667</v>
      </c>
      <c r="I359" s="463"/>
      <c r="J359" s="2"/>
      <c r="K359" s="3"/>
      <c r="L359" s="5"/>
      <c r="M359" s="4"/>
    </row>
    <row r="360" spans="1:13" ht="20.100000000000001" customHeight="1">
      <c r="A360" s="477"/>
      <c r="B360" s="22">
        <v>10</v>
      </c>
      <c r="C360" s="23" t="s">
        <v>43</v>
      </c>
      <c r="D360" s="23" t="s">
        <v>44</v>
      </c>
      <c r="E360" s="23" t="s">
        <v>287</v>
      </c>
      <c r="F360" s="24"/>
      <c r="G360" s="24"/>
      <c r="H360" s="25">
        <v>9865</v>
      </c>
      <c r="I360" s="463"/>
      <c r="J360" s="2"/>
      <c r="K360" s="3"/>
      <c r="L360" s="5"/>
      <c r="M360" s="4"/>
    </row>
    <row r="361" spans="1:13" ht="20.100000000000001" customHeight="1">
      <c r="A361" s="477"/>
      <c r="B361" s="22">
        <v>10</v>
      </c>
      <c r="C361" s="23" t="s">
        <v>36</v>
      </c>
      <c r="D361" s="23" t="s">
        <v>37</v>
      </c>
      <c r="E361" s="23" t="s">
        <v>38</v>
      </c>
      <c r="F361" s="24"/>
      <c r="G361" s="24"/>
      <c r="H361" s="25">
        <v>25</v>
      </c>
      <c r="I361" s="463"/>
      <c r="J361" s="2"/>
      <c r="K361" s="3"/>
      <c r="L361" s="5"/>
      <c r="M361" s="4"/>
    </row>
    <row r="362" spans="1:13" ht="20.100000000000001" customHeight="1">
      <c r="A362" s="477"/>
      <c r="B362" s="22">
        <v>10</v>
      </c>
      <c r="C362" s="399" t="s">
        <v>168</v>
      </c>
      <c r="D362" s="23" t="s">
        <v>169</v>
      </c>
      <c r="E362" s="23" t="s">
        <v>170</v>
      </c>
      <c r="F362" s="24"/>
      <c r="G362" s="24"/>
      <c r="H362" s="539">
        <v>74799.14</v>
      </c>
      <c r="I362" s="463"/>
      <c r="J362" s="2"/>
      <c r="K362" s="3"/>
      <c r="L362" s="5"/>
      <c r="M362" s="4"/>
    </row>
    <row r="363" spans="1:13" ht="20.100000000000001" customHeight="1">
      <c r="A363" s="477"/>
      <c r="B363" s="22">
        <v>10</v>
      </c>
      <c r="C363" s="399" t="s">
        <v>168</v>
      </c>
      <c r="D363" s="23" t="s">
        <v>169</v>
      </c>
      <c r="E363" s="23" t="s">
        <v>257</v>
      </c>
      <c r="F363" s="24"/>
      <c r="G363" s="24"/>
      <c r="H363" s="539"/>
      <c r="I363" s="463"/>
      <c r="J363" s="2"/>
      <c r="K363" s="3"/>
      <c r="L363" s="5"/>
      <c r="M363" s="4"/>
    </row>
    <row r="364" spans="1:13" ht="20.100000000000001" customHeight="1">
      <c r="A364" s="477"/>
      <c r="B364" s="22">
        <v>10</v>
      </c>
      <c r="C364" s="23" t="s">
        <v>47</v>
      </c>
      <c r="D364" s="23" t="s">
        <v>48</v>
      </c>
      <c r="E364" s="23" t="s">
        <v>288</v>
      </c>
      <c r="F364" s="24"/>
      <c r="G364" s="24"/>
      <c r="H364" s="25">
        <v>86600.56</v>
      </c>
      <c r="I364" s="463"/>
      <c r="J364" s="2"/>
      <c r="K364" s="3"/>
      <c r="L364" s="5"/>
      <c r="M364" s="4"/>
    </row>
    <row r="365" spans="1:13" ht="20.100000000000001" customHeight="1">
      <c r="A365" s="477"/>
      <c r="B365" s="22">
        <v>10</v>
      </c>
      <c r="C365" s="23" t="s">
        <v>36</v>
      </c>
      <c r="D365" s="23" t="s">
        <v>37</v>
      </c>
      <c r="E365" s="23" t="s">
        <v>38</v>
      </c>
      <c r="F365" s="24"/>
      <c r="G365" s="24"/>
      <c r="H365" s="25">
        <v>25</v>
      </c>
      <c r="I365" s="463"/>
      <c r="J365" s="2"/>
      <c r="K365" s="3"/>
      <c r="L365" s="5"/>
      <c r="M365" s="4"/>
    </row>
    <row r="366" spans="1:13" ht="20.100000000000001" customHeight="1">
      <c r="A366" s="477"/>
      <c r="B366" s="22">
        <v>10</v>
      </c>
      <c r="C366" s="23" t="s">
        <v>105</v>
      </c>
      <c r="D366" s="23" t="s">
        <v>106</v>
      </c>
      <c r="E366" s="23" t="s">
        <v>289</v>
      </c>
      <c r="F366" s="24"/>
      <c r="G366" s="24"/>
      <c r="H366" s="25">
        <v>11000</v>
      </c>
      <c r="I366" s="463"/>
      <c r="J366" s="2"/>
      <c r="K366" s="3"/>
      <c r="L366" s="5"/>
      <c r="M366" s="4"/>
    </row>
    <row r="367" spans="1:13" ht="20.100000000000001" customHeight="1">
      <c r="A367" s="477"/>
      <c r="B367" s="22">
        <v>10</v>
      </c>
      <c r="C367" s="23" t="s">
        <v>36</v>
      </c>
      <c r="D367" s="23" t="s">
        <v>37</v>
      </c>
      <c r="E367" s="23" t="s">
        <v>38</v>
      </c>
      <c r="F367" s="24"/>
      <c r="G367" s="24"/>
      <c r="H367" s="25">
        <v>25</v>
      </c>
      <c r="I367" s="463"/>
      <c r="J367" s="165">
        <f>SUM(H367,H365,H361)</f>
        <v>75</v>
      </c>
      <c r="K367" s="3"/>
      <c r="L367" s="5"/>
      <c r="M367" s="4"/>
    </row>
    <row r="368" spans="1:13" ht="20.100000000000001" customHeight="1">
      <c r="A368" s="477"/>
      <c r="B368" s="22">
        <v>11</v>
      </c>
      <c r="C368" s="23" t="s">
        <v>139</v>
      </c>
      <c r="D368" s="23" t="s">
        <v>140</v>
      </c>
      <c r="E368" s="23" t="s">
        <v>290</v>
      </c>
      <c r="F368" s="24"/>
      <c r="G368" s="24"/>
      <c r="H368" s="25">
        <v>6208</v>
      </c>
      <c r="I368" s="463"/>
      <c r="J368" s="2"/>
      <c r="K368" s="3"/>
      <c r="L368" s="5"/>
      <c r="M368" s="4"/>
    </row>
    <row r="369" spans="1:13" ht="20.100000000000001" customHeight="1">
      <c r="A369" s="477"/>
      <c r="B369" s="22">
        <v>11</v>
      </c>
      <c r="C369" s="235" t="s">
        <v>36</v>
      </c>
      <c r="D369" s="235" t="s">
        <v>37</v>
      </c>
      <c r="E369" s="23" t="s">
        <v>38</v>
      </c>
      <c r="F369" s="236"/>
      <c r="G369" s="24"/>
      <c r="H369" s="25">
        <v>25</v>
      </c>
      <c r="I369" s="463"/>
      <c r="J369" s="2"/>
      <c r="K369" s="3"/>
      <c r="L369" s="5"/>
      <c r="M369" s="4"/>
    </row>
    <row r="370" spans="1:13" ht="20.100000000000001" customHeight="1">
      <c r="A370" s="477"/>
      <c r="B370" s="22">
        <v>11</v>
      </c>
      <c r="C370" s="23" t="s">
        <v>139</v>
      </c>
      <c r="D370" s="235" t="s">
        <v>140</v>
      </c>
      <c r="E370" s="23" t="s">
        <v>291</v>
      </c>
      <c r="F370" s="236"/>
      <c r="G370" s="24"/>
      <c r="H370" s="25">
        <v>38000</v>
      </c>
      <c r="I370" s="463"/>
      <c r="J370" s="2"/>
      <c r="K370" s="3"/>
      <c r="L370" s="5"/>
      <c r="M370" s="4"/>
    </row>
    <row r="371" spans="1:13" ht="20.100000000000001" customHeight="1">
      <c r="A371" s="477"/>
      <c r="B371" s="22">
        <v>11</v>
      </c>
      <c r="C371" s="23" t="s">
        <v>139</v>
      </c>
      <c r="D371" s="235" t="s">
        <v>140</v>
      </c>
      <c r="E371" s="23" t="s">
        <v>292</v>
      </c>
      <c r="F371" s="236"/>
      <c r="G371" s="24"/>
      <c r="H371" s="25">
        <v>38500</v>
      </c>
      <c r="I371" s="463"/>
      <c r="J371" s="2"/>
      <c r="K371" s="3"/>
      <c r="L371" s="5"/>
      <c r="M371" s="4"/>
    </row>
    <row r="372" spans="1:13" ht="20.100000000000001" customHeight="1">
      <c r="A372" s="477"/>
      <c r="B372" s="22">
        <v>11</v>
      </c>
      <c r="C372" s="235" t="s">
        <v>36</v>
      </c>
      <c r="D372" s="235" t="s">
        <v>37</v>
      </c>
      <c r="E372" s="23" t="s">
        <v>38</v>
      </c>
      <c r="F372" s="236"/>
      <c r="G372" s="24"/>
      <c r="H372" s="25">
        <v>25</v>
      </c>
      <c r="I372" s="463"/>
      <c r="J372" s="2"/>
      <c r="K372" s="3"/>
      <c r="L372" s="5"/>
      <c r="M372" s="4"/>
    </row>
    <row r="373" spans="1:13" ht="20.100000000000001" customHeight="1">
      <c r="A373" s="477"/>
      <c r="B373" s="22">
        <v>11</v>
      </c>
      <c r="C373" s="235" t="s">
        <v>246</v>
      </c>
      <c r="D373" s="235" t="s">
        <v>247</v>
      </c>
      <c r="E373" s="23" t="s">
        <v>293</v>
      </c>
      <c r="F373" s="236"/>
      <c r="G373" s="24"/>
      <c r="H373" s="25">
        <v>49504</v>
      </c>
      <c r="I373" s="463"/>
      <c r="J373" s="2"/>
      <c r="K373" s="3"/>
      <c r="L373" s="5"/>
      <c r="M373" s="4"/>
    </row>
    <row r="374" spans="1:13" ht="20.100000000000001" customHeight="1">
      <c r="A374" s="477"/>
      <c r="B374" s="22">
        <v>11</v>
      </c>
      <c r="C374" s="235" t="s">
        <v>54</v>
      </c>
      <c r="D374" s="235" t="s">
        <v>55</v>
      </c>
      <c r="E374" s="23" t="s">
        <v>294</v>
      </c>
      <c r="F374" s="236"/>
      <c r="G374" s="24"/>
      <c r="H374" s="25">
        <v>1741.67</v>
      </c>
      <c r="I374" s="463"/>
      <c r="J374" s="2"/>
      <c r="K374" s="3"/>
      <c r="L374" s="5"/>
      <c r="M374" s="4"/>
    </row>
    <row r="375" spans="1:13" ht="20.100000000000001" customHeight="1">
      <c r="A375" s="477"/>
      <c r="B375" s="22">
        <v>11</v>
      </c>
      <c r="C375" s="235" t="s">
        <v>36</v>
      </c>
      <c r="D375" s="235" t="s">
        <v>37</v>
      </c>
      <c r="E375" s="23" t="s">
        <v>38</v>
      </c>
      <c r="F375" s="236"/>
      <c r="G375" s="24"/>
      <c r="H375" s="25">
        <v>15</v>
      </c>
      <c r="I375" s="463"/>
      <c r="J375" s="2"/>
      <c r="K375" s="3"/>
      <c r="L375" s="5"/>
      <c r="M375" s="4"/>
    </row>
    <row r="376" spans="1:13" ht="20.100000000000001" customHeight="1">
      <c r="A376" s="477"/>
      <c r="B376" s="22">
        <v>11</v>
      </c>
      <c r="C376" s="235" t="s">
        <v>36</v>
      </c>
      <c r="D376" s="235" t="s">
        <v>37</v>
      </c>
      <c r="E376" s="23" t="s">
        <v>38</v>
      </c>
      <c r="F376" s="236"/>
      <c r="G376" s="24"/>
      <c r="H376" s="25">
        <v>25</v>
      </c>
      <c r="I376" s="463"/>
      <c r="J376" s="165">
        <f>SUM(H369,H372,H375,H376)</f>
        <v>90</v>
      </c>
      <c r="K376" s="3"/>
      <c r="L376" s="5"/>
      <c r="M376" s="4"/>
    </row>
    <row r="377" spans="1:13" ht="20.100000000000001" customHeight="1">
      <c r="A377" s="477"/>
      <c r="B377" s="22">
        <v>11</v>
      </c>
      <c r="C377" s="235" t="s">
        <v>295</v>
      </c>
      <c r="D377" s="235" t="s">
        <v>296</v>
      </c>
      <c r="E377" s="23" t="s">
        <v>297</v>
      </c>
      <c r="F377" s="236"/>
      <c r="G377" s="24"/>
      <c r="H377" s="25">
        <v>25492</v>
      </c>
      <c r="I377" s="463"/>
      <c r="J377" s="2"/>
      <c r="K377" s="3"/>
      <c r="L377" s="5"/>
      <c r="M377" s="4"/>
    </row>
    <row r="378" spans="1:13" ht="20.100000000000001" customHeight="1">
      <c r="A378" s="477"/>
      <c r="B378" s="22">
        <v>15</v>
      </c>
      <c r="C378" s="23" t="s">
        <v>226</v>
      </c>
      <c r="D378" s="23" t="s">
        <v>227</v>
      </c>
      <c r="E378" s="23" t="s">
        <v>298</v>
      </c>
      <c r="F378" s="24"/>
      <c r="G378" s="24"/>
      <c r="H378" s="25">
        <v>177995</v>
      </c>
      <c r="I378" s="463"/>
      <c r="J378" s="2" t="s">
        <v>299</v>
      </c>
      <c r="K378" s="3"/>
      <c r="L378" s="5"/>
      <c r="M378" s="4"/>
    </row>
    <row r="379" spans="1:13" ht="20.100000000000001" customHeight="1">
      <c r="A379" s="477"/>
      <c r="B379" s="22">
        <v>15</v>
      </c>
      <c r="C379" s="23" t="s">
        <v>36</v>
      </c>
      <c r="D379" s="23" t="s">
        <v>37</v>
      </c>
      <c r="E379" s="23" t="s">
        <v>38</v>
      </c>
      <c r="F379" s="24"/>
      <c r="G379" s="24"/>
      <c r="H379" s="25">
        <v>25</v>
      </c>
      <c r="I379" s="463"/>
      <c r="J379" s="2"/>
      <c r="K379" s="3"/>
      <c r="L379" s="5"/>
      <c r="M379" s="4"/>
    </row>
    <row r="380" spans="1:13" ht="20.100000000000001" customHeight="1">
      <c r="A380" s="477"/>
      <c r="B380" s="22">
        <v>15</v>
      </c>
      <c r="C380" s="23" t="s">
        <v>54</v>
      </c>
      <c r="D380" s="23" t="s">
        <v>55</v>
      </c>
      <c r="E380" s="23" t="s">
        <v>300</v>
      </c>
      <c r="F380" s="24"/>
      <c r="G380" s="24"/>
      <c r="H380" s="25">
        <v>209757.71</v>
      </c>
      <c r="I380" s="463"/>
      <c r="J380" s="237"/>
      <c r="K380" s="3"/>
      <c r="L380" s="5"/>
      <c r="M380" s="4"/>
    </row>
    <row r="381" spans="1:13" ht="20.100000000000001" customHeight="1">
      <c r="A381" s="477"/>
      <c r="B381" s="22">
        <v>15</v>
      </c>
      <c r="C381" s="23" t="s">
        <v>36</v>
      </c>
      <c r="D381" s="23" t="s">
        <v>37</v>
      </c>
      <c r="E381" s="23" t="s">
        <v>38</v>
      </c>
      <c r="F381" s="24"/>
      <c r="G381" s="24"/>
      <c r="H381" s="25">
        <v>15</v>
      </c>
      <c r="I381" s="463"/>
      <c r="J381" s="237" t="s">
        <v>301</v>
      </c>
      <c r="K381" s="3"/>
      <c r="L381" s="5"/>
      <c r="M381" s="4"/>
    </row>
    <row r="382" spans="1:13" ht="20.100000000000001" customHeight="1">
      <c r="A382" s="477"/>
      <c r="B382" s="22">
        <v>15</v>
      </c>
      <c r="C382" s="23" t="s">
        <v>54</v>
      </c>
      <c r="D382" s="23" t="s">
        <v>55</v>
      </c>
      <c r="E382" s="23" t="s">
        <v>302</v>
      </c>
      <c r="F382" s="24"/>
      <c r="G382" s="24"/>
      <c r="H382" s="25">
        <v>7268.01</v>
      </c>
      <c r="I382" s="463"/>
      <c r="J382" s="238">
        <f>H380+H382</f>
        <v>217025.72</v>
      </c>
      <c r="K382" s="3"/>
      <c r="L382" s="5"/>
      <c r="M382" s="4"/>
    </row>
    <row r="383" spans="1:13" ht="20.100000000000001" customHeight="1">
      <c r="A383" s="477"/>
      <c r="B383" s="22">
        <v>15</v>
      </c>
      <c r="C383" s="23" t="s">
        <v>36</v>
      </c>
      <c r="D383" s="23" t="s">
        <v>37</v>
      </c>
      <c r="E383" s="23" t="s">
        <v>38</v>
      </c>
      <c r="F383" s="24"/>
      <c r="G383" s="24"/>
      <c r="H383" s="25">
        <v>15</v>
      </c>
      <c r="I383" s="463"/>
      <c r="J383" s="239">
        <f>SUM(H379,H381,H383)</f>
        <v>55</v>
      </c>
      <c r="K383" s="3"/>
      <c r="L383" s="5"/>
      <c r="M383" s="4"/>
    </row>
    <row r="384" spans="1:13" ht="20.100000000000001" customHeight="1">
      <c r="A384" s="477"/>
      <c r="B384" s="22">
        <v>16</v>
      </c>
      <c r="C384" s="23" t="s">
        <v>159</v>
      </c>
      <c r="D384" s="23" t="s">
        <v>160</v>
      </c>
      <c r="E384" s="23" t="s">
        <v>303</v>
      </c>
      <c r="F384" s="24"/>
      <c r="G384" s="24"/>
      <c r="H384" s="25">
        <v>7280</v>
      </c>
      <c r="I384" s="463"/>
      <c r="J384" s="2" t="s">
        <v>304</v>
      </c>
      <c r="K384" s="3"/>
      <c r="L384" s="5"/>
      <c r="M384" s="4"/>
    </row>
    <row r="385" spans="1:13" ht="20.100000000000001" customHeight="1">
      <c r="A385" s="477"/>
      <c r="B385" s="22">
        <v>16</v>
      </c>
      <c r="C385" s="23" t="s">
        <v>159</v>
      </c>
      <c r="D385" s="23" t="s">
        <v>160</v>
      </c>
      <c r="E385" s="23" t="s">
        <v>305</v>
      </c>
      <c r="F385" s="24"/>
      <c r="G385" s="24"/>
      <c r="H385" s="25">
        <v>12000</v>
      </c>
      <c r="I385" s="463"/>
      <c r="J385" s="2" t="s">
        <v>306</v>
      </c>
      <c r="K385" s="3"/>
      <c r="L385" s="5"/>
      <c r="M385" s="4"/>
    </row>
    <row r="386" spans="1:13" ht="20.100000000000001" customHeight="1">
      <c r="A386" s="477"/>
      <c r="B386" s="22">
        <v>16</v>
      </c>
      <c r="C386" s="23" t="s">
        <v>213</v>
      </c>
      <c r="D386" s="23" t="s">
        <v>214</v>
      </c>
      <c r="E386" s="23" t="s">
        <v>307</v>
      </c>
      <c r="F386" s="24"/>
      <c r="G386" s="24"/>
      <c r="H386" s="25">
        <v>13031.95</v>
      </c>
      <c r="I386" s="463"/>
      <c r="J386" s="2" t="s">
        <v>308</v>
      </c>
      <c r="K386" s="3"/>
      <c r="L386" s="5"/>
      <c r="M386" s="4"/>
    </row>
    <row r="387" spans="1:13" ht="20.100000000000001" customHeight="1">
      <c r="A387" s="477"/>
      <c r="B387" s="22">
        <v>16</v>
      </c>
      <c r="C387" s="23" t="s">
        <v>36</v>
      </c>
      <c r="D387" s="23" t="s">
        <v>37</v>
      </c>
      <c r="E387" s="23" t="s">
        <v>38</v>
      </c>
      <c r="F387" s="24"/>
      <c r="G387" s="24"/>
      <c r="H387" s="25">
        <v>25</v>
      </c>
      <c r="I387" s="463"/>
      <c r="J387" s="165">
        <f>SUM(H387)</f>
        <v>25</v>
      </c>
      <c r="K387" s="3"/>
      <c r="L387" s="5"/>
      <c r="M387" s="4"/>
    </row>
    <row r="388" spans="1:13" ht="20.100000000000001" customHeight="1">
      <c r="A388" s="477"/>
      <c r="B388" s="22">
        <v>18</v>
      </c>
      <c r="C388" s="23" t="s">
        <v>139</v>
      </c>
      <c r="D388" s="23" t="s">
        <v>140</v>
      </c>
      <c r="E388" s="23" t="s">
        <v>309</v>
      </c>
      <c r="F388" s="24"/>
      <c r="G388" s="24"/>
      <c r="H388" s="25">
        <v>18000</v>
      </c>
      <c r="I388" s="463"/>
      <c r="J388" s="2" t="s">
        <v>310</v>
      </c>
      <c r="K388" s="3"/>
      <c r="L388" s="5"/>
      <c r="M388" s="4"/>
    </row>
    <row r="389" spans="1:13" ht="20.100000000000001" customHeight="1">
      <c r="A389" s="477"/>
      <c r="B389" s="22">
        <v>18</v>
      </c>
      <c r="C389" s="399" t="s">
        <v>168</v>
      </c>
      <c r="D389" s="23" t="s">
        <v>169</v>
      </c>
      <c r="E389" s="23" t="s">
        <v>170</v>
      </c>
      <c r="F389" s="24"/>
      <c r="G389" s="24"/>
      <c r="H389" s="203">
        <v>13788.5</v>
      </c>
      <c r="I389" s="463"/>
      <c r="J389" s="2"/>
      <c r="K389" s="3"/>
      <c r="L389" s="5"/>
      <c r="M389" s="4"/>
    </row>
    <row r="390" spans="1:13" ht="20.100000000000001" customHeight="1">
      <c r="A390" s="477"/>
      <c r="B390" s="22">
        <v>18</v>
      </c>
      <c r="C390" s="399" t="s">
        <v>168</v>
      </c>
      <c r="D390" s="23" t="s">
        <v>169</v>
      </c>
      <c r="E390" s="23" t="s">
        <v>257</v>
      </c>
      <c r="F390" s="24"/>
      <c r="G390" s="24"/>
      <c r="H390" s="203">
        <v>6450</v>
      </c>
      <c r="I390" s="463"/>
      <c r="J390" s="2"/>
      <c r="K390" s="3"/>
      <c r="L390" s="5"/>
      <c r="M390" s="4"/>
    </row>
    <row r="391" spans="1:13" ht="20.100000000000001" customHeight="1">
      <c r="A391" s="477"/>
      <c r="B391" s="22">
        <v>18</v>
      </c>
      <c r="C391" s="399" t="s">
        <v>168</v>
      </c>
      <c r="D391" s="23" t="s">
        <v>169</v>
      </c>
      <c r="E391" s="23" t="s">
        <v>311</v>
      </c>
      <c r="F391" s="24"/>
      <c r="G391" s="24"/>
      <c r="H391" s="203">
        <v>6107</v>
      </c>
      <c r="I391" s="463"/>
      <c r="J391" s="2"/>
      <c r="K391" s="3"/>
      <c r="L391" s="5"/>
      <c r="M391" s="4"/>
    </row>
    <row r="392" spans="1:13" ht="20.100000000000001" customHeight="1">
      <c r="A392" s="477"/>
      <c r="B392" s="22">
        <v>18</v>
      </c>
      <c r="C392" s="23" t="s">
        <v>109</v>
      </c>
      <c r="D392" s="23" t="s">
        <v>110</v>
      </c>
      <c r="E392" s="23" t="s">
        <v>312</v>
      </c>
      <c r="F392" s="24"/>
      <c r="G392" s="24"/>
      <c r="H392" s="25">
        <v>51292.13</v>
      </c>
      <c r="I392" s="463"/>
      <c r="J392" s="2" t="s">
        <v>313</v>
      </c>
      <c r="K392" s="3"/>
      <c r="L392" s="5"/>
      <c r="M392" s="4"/>
    </row>
    <row r="393" spans="1:13" ht="20.100000000000001" customHeight="1">
      <c r="A393" s="477"/>
      <c r="B393" s="22">
        <v>18</v>
      </c>
      <c r="C393" s="23" t="s">
        <v>36</v>
      </c>
      <c r="D393" s="23" t="s">
        <v>37</v>
      </c>
      <c r="E393" s="23" t="s">
        <v>38</v>
      </c>
      <c r="F393" s="24"/>
      <c r="G393" s="24"/>
      <c r="H393" s="25">
        <v>25</v>
      </c>
      <c r="I393" s="463"/>
      <c r="J393" s="237" t="s">
        <v>314</v>
      </c>
      <c r="K393" s="3"/>
      <c r="L393" s="5"/>
      <c r="M393" s="4"/>
    </row>
    <row r="394" spans="1:13" ht="20.100000000000001" customHeight="1">
      <c r="A394" s="477"/>
      <c r="B394" s="22">
        <v>19</v>
      </c>
      <c r="C394" s="399" t="s">
        <v>168</v>
      </c>
      <c r="D394" s="23" t="s">
        <v>169</v>
      </c>
      <c r="E394" s="23" t="s">
        <v>170</v>
      </c>
      <c r="F394" s="24"/>
      <c r="G394" s="24"/>
      <c r="H394" s="203">
        <v>120588.27</v>
      </c>
      <c r="I394" s="463"/>
      <c r="J394" s="2"/>
      <c r="K394" s="3"/>
      <c r="L394" s="5"/>
      <c r="M394" s="4"/>
    </row>
    <row r="395" spans="1:13" ht="20.100000000000001" customHeight="1">
      <c r="A395" s="477"/>
      <c r="B395" s="22">
        <v>19</v>
      </c>
      <c r="C395" s="399" t="s">
        <v>168</v>
      </c>
      <c r="D395" s="23" t="s">
        <v>169</v>
      </c>
      <c r="E395" s="23" t="s">
        <v>170</v>
      </c>
      <c r="F395" s="24"/>
      <c r="G395" s="24"/>
      <c r="H395" s="203">
        <v>31975.81</v>
      </c>
      <c r="I395" s="463"/>
      <c r="J395" s="2"/>
      <c r="K395" s="3"/>
      <c r="L395" s="5"/>
      <c r="M395" s="4"/>
    </row>
    <row r="396" spans="1:13" ht="20.100000000000001" customHeight="1">
      <c r="A396" s="477"/>
      <c r="B396" s="22">
        <v>19</v>
      </c>
      <c r="C396" s="399" t="s">
        <v>168</v>
      </c>
      <c r="D396" s="23" t="s">
        <v>169</v>
      </c>
      <c r="E396" s="23" t="s">
        <v>170</v>
      </c>
      <c r="F396" s="24"/>
      <c r="G396" s="24"/>
      <c r="H396" s="203">
        <v>8132.13</v>
      </c>
      <c r="I396" s="463"/>
      <c r="J396" s="2"/>
      <c r="K396" s="3"/>
      <c r="L396" s="5"/>
      <c r="M396" s="4"/>
    </row>
    <row r="397" spans="1:13" ht="20.100000000000001" customHeight="1">
      <c r="A397" s="477"/>
      <c r="B397" s="22">
        <v>19</v>
      </c>
      <c r="C397" s="399" t="s">
        <v>168</v>
      </c>
      <c r="D397" s="23" t="s">
        <v>169</v>
      </c>
      <c r="E397" s="23" t="s">
        <v>257</v>
      </c>
      <c r="F397" s="24"/>
      <c r="G397" s="24"/>
      <c r="H397" s="203">
        <v>6589</v>
      </c>
      <c r="I397" s="463"/>
      <c r="J397" s="2"/>
      <c r="K397" s="3"/>
      <c r="L397" s="5"/>
      <c r="M397" s="4"/>
    </row>
    <row r="398" spans="1:13" ht="20.100000000000001" customHeight="1">
      <c r="A398" s="477"/>
      <c r="B398" s="22">
        <v>19</v>
      </c>
      <c r="C398" s="23" t="s">
        <v>276</v>
      </c>
      <c r="D398" s="23" t="s">
        <v>277</v>
      </c>
      <c r="E398" s="23" t="s">
        <v>278</v>
      </c>
      <c r="F398" s="24"/>
      <c r="G398" s="24"/>
      <c r="H398" s="25">
        <v>164651</v>
      </c>
      <c r="I398" s="463"/>
      <c r="J398" s="2" t="s">
        <v>315</v>
      </c>
      <c r="K398" s="3"/>
      <c r="L398" s="5"/>
      <c r="M398" s="4"/>
    </row>
    <row r="399" spans="1:13" ht="20.100000000000001" customHeight="1">
      <c r="A399" s="477"/>
      <c r="B399" s="22">
        <v>21</v>
      </c>
      <c r="C399" s="23" t="s">
        <v>163</v>
      </c>
      <c r="D399" s="23" t="s">
        <v>164</v>
      </c>
      <c r="E399" s="23" t="s">
        <v>316</v>
      </c>
      <c r="F399" s="24"/>
      <c r="G399" s="24"/>
      <c r="H399" s="25">
        <v>97000</v>
      </c>
      <c r="I399" s="463"/>
      <c r="J399" s="2" t="s">
        <v>317</v>
      </c>
      <c r="K399" s="3"/>
      <c r="L399" s="5"/>
      <c r="M399" s="4"/>
    </row>
    <row r="400" spans="1:13" ht="20.100000000000001" customHeight="1">
      <c r="A400" s="477"/>
      <c r="B400" s="22">
        <v>21</v>
      </c>
      <c r="C400" s="23" t="s">
        <v>246</v>
      </c>
      <c r="D400" s="23" t="s">
        <v>247</v>
      </c>
      <c r="E400" s="23" t="s">
        <v>318</v>
      </c>
      <c r="F400" s="24"/>
      <c r="G400" s="24"/>
      <c r="H400" s="25">
        <v>20612.5</v>
      </c>
      <c r="I400" s="463"/>
      <c r="J400" s="2" t="s">
        <v>319</v>
      </c>
      <c r="K400" s="3"/>
      <c r="L400" s="5"/>
      <c r="M400" s="4"/>
    </row>
    <row r="401" spans="1:13" ht="20.100000000000001" customHeight="1">
      <c r="A401" s="477"/>
      <c r="B401" s="22">
        <v>21</v>
      </c>
      <c r="C401" s="23" t="s">
        <v>30</v>
      </c>
      <c r="D401" s="23" t="s">
        <v>31</v>
      </c>
      <c r="E401" s="23" t="s">
        <v>320</v>
      </c>
      <c r="F401" s="24"/>
      <c r="G401" s="24"/>
      <c r="H401" s="25">
        <v>300000</v>
      </c>
      <c r="I401" s="463"/>
      <c r="J401" s="2" t="s">
        <v>321</v>
      </c>
      <c r="K401" s="3"/>
      <c r="L401" s="5"/>
      <c r="M401" s="4"/>
    </row>
    <row r="402" spans="1:13" ht="20.100000000000001" customHeight="1">
      <c r="A402" s="477"/>
      <c r="B402" s="22">
        <v>21</v>
      </c>
      <c r="C402" s="23" t="s">
        <v>36</v>
      </c>
      <c r="D402" s="23" t="s">
        <v>37</v>
      </c>
      <c r="E402" s="23" t="s">
        <v>38</v>
      </c>
      <c r="F402" s="24"/>
      <c r="G402" s="24"/>
      <c r="H402" s="25">
        <v>25</v>
      </c>
      <c r="I402" s="463"/>
      <c r="J402" s="165">
        <v>25</v>
      </c>
      <c r="K402" s="3"/>
      <c r="L402" s="5"/>
      <c r="M402" s="4"/>
    </row>
    <row r="403" spans="1:13" ht="20.100000000000001" customHeight="1">
      <c r="A403" s="477"/>
      <c r="B403" s="22">
        <v>21</v>
      </c>
      <c r="C403" s="399" t="s">
        <v>168</v>
      </c>
      <c r="D403" s="23" t="s">
        <v>169</v>
      </c>
      <c r="E403" s="23" t="s">
        <v>170</v>
      </c>
      <c r="F403" s="24"/>
      <c r="G403" s="24"/>
      <c r="H403" s="203">
        <v>58284.49</v>
      </c>
      <c r="I403" s="463"/>
      <c r="J403" s="2"/>
      <c r="K403" s="3"/>
      <c r="L403" s="5"/>
      <c r="M403" s="4"/>
    </row>
    <row r="404" spans="1:13" ht="20.100000000000001" customHeight="1">
      <c r="A404" s="477"/>
      <c r="B404" s="22">
        <v>22</v>
      </c>
      <c r="C404" s="23" t="s">
        <v>322</v>
      </c>
      <c r="D404" s="23" t="s">
        <v>323</v>
      </c>
      <c r="E404" s="23" t="s">
        <v>324</v>
      </c>
      <c r="F404" s="24"/>
      <c r="G404" s="24"/>
      <c r="H404" s="25">
        <v>39000</v>
      </c>
      <c r="I404" s="463"/>
      <c r="J404" s="2" t="s">
        <v>325</v>
      </c>
      <c r="K404" s="3"/>
      <c r="L404" s="5"/>
      <c r="M404" s="4"/>
    </row>
    <row r="405" spans="1:13" ht="20.100000000000001" customHeight="1">
      <c r="A405" s="477"/>
      <c r="B405" s="22">
        <v>22</v>
      </c>
      <c r="C405" s="23" t="s">
        <v>109</v>
      </c>
      <c r="D405" s="23" t="s">
        <v>110</v>
      </c>
      <c r="E405" s="23" t="s">
        <v>326</v>
      </c>
      <c r="F405" s="24"/>
      <c r="G405" s="24"/>
      <c r="H405" s="25">
        <v>60000</v>
      </c>
      <c r="I405" s="463"/>
      <c r="J405" s="2" t="s">
        <v>327</v>
      </c>
      <c r="K405" s="3"/>
      <c r="L405" s="5"/>
      <c r="M405" s="4"/>
    </row>
    <row r="406" spans="1:13" ht="20.100000000000001" customHeight="1">
      <c r="A406" s="477"/>
      <c r="B406" s="22">
        <v>22</v>
      </c>
      <c r="C406" s="23" t="s">
        <v>328</v>
      </c>
      <c r="D406" s="23" t="s">
        <v>329</v>
      </c>
      <c r="E406" s="23" t="s">
        <v>330</v>
      </c>
      <c r="F406" s="24"/>
      <c r="G406" s="24">
        <v>3000</v>
      </c>
      <c r="H406" s="25"/>
      <c r="I406" s="463"/>
      <c r="J406" s="2"/>
      <c r="K406" s="3"/>
      <c r="L406" s="5"/>
      <c r="M406" s="4"/>
    </row>
    <row r="407" spans="1:13" ht="20.100000000000001" customHeight="1">
      <c r="A407" s="477"/>
      <c r="B407" s="22">
        <v>22</v>
      </c>
      <c r="C407" s="23" t="s">
        <v>36</v>
      </c>
      <c r="D407" s="23" t="s">
        <v>37</v>
      </c>
      <c r="E407" s="23" t="s">
        <v>38</v>
      </c>
      <c r="F407" s="24"/>
      <c r="G407" s="24"/>
      <c r="H407" s="25">
        <v>25</v>
      </c>
      <c r="I407" s="463"/>
      <c r="J407" s="165">
        <v>25</v>
      </c>
      <c r="K407" s="3"/>
      <c r="L407" s="5"/>
      <c r="M407" s="4"/>
    </row>
    <row r="408" spans="1:13" ht="20.100000000000001" customHeight="1">
      <c r="A408" s="477"/>
      <c r="B408" s="22">
        <v>23</v>
      </c>
      <c r="C408" s="23" t="s">
        <v>246</v>
      </c>
      <c r="D408" s="23" t="s">
        <v>247</v>
      </c>
      <c r="E408" s="23" t="s">
        <v>331</v>
      </c>
      <c r="F408" s="24"/>
      <c r="G408" s="24"/>
      <c r="H408" s="25">
        <v>25708.42</v>
      </c>
      <c r="I408" s="463"/>
      <c r="J408" s="2" t="s">
        <v>332</v>
      </c>
      <c r="K408" s="3"/>
      <c r="L408" s="5"/>
      <c r="M408" s="4"/>
    </row>
    <row r="409" spans="1:13" ht="20.100000000000001" customHeight="1">
      <c r="A409" s="477"/>
      <c r="B409" s="22">
        <v>24</v>
      </c>
      <c r="C409" s="23" t="s">
        <v>139</v>
      </c>
      <c r="D409" s="23" t="s">
        <v>140</v>
      </c>
      <c r="E409" s="23" t="s">
        <v>333</v>
      </c>
      <c r="F409" s="24"/>
      <c r="G409" s="24"/>
      <c r="H409" s="25">
        <v>34668</v>
      </c>
      <c r="I409" s="463"/>
      <c r="J409" s="2" t="s">
        <v>334</v>
      </c>
      <c r="K409" s="3"/>
      <c r="L409" s="5"/>
      <c r="M409" s="4"/>
    </row>
    <row r="410" spans="1:13" ht="20.100000000000001" customHeight="1">
      <c r="A410" s="477"/>
      <c r="B410" s="22">
        <v>24</v>
      </c>
      <c r="C410" s="23" t="s">
        <v>36</v>
      </c>
      <c r="D410" s="23" t="s">
        <v>37</v>
      </c>
      <c r="E410" s="23" t="s">
        <v>38</v>
      </c>
      <c r="F410" s="24"/>
      <c r="G410" s="24"/>
      <c r="H410" s="25">
        <v>25</v>
      </c>
      <c r="I410" s="463"/>
      <c r="J410" s="165">
        <f>SUM(H410)</f>
        <v>25</v>
      </c>
      <c r="K410" s="3"/>
      <c r="L410" s="5"/>
      <c r="M410" s="4"/>
    </row>
    <row r="411" spans="1:13" ht="20.100000000000001" customHeight="1">
      <c r="A411" s="477"/>
      <c r="B411" s="22">
        <v>24</v>
      </c>
      <c r="C411" s="23" t="s">
        <v>213</v>
      </c>
      <c r="D411" s="23" t="s">
        <v>214</v>
      </c>
      <c r="E411" s="23" t="s">
        <v>335</v>
      </c>
      <c r="F411" s="24"/>
      <c r="G411" s="24"/>
      <c r="H411" s="25">
        <v>8293.5</v>
      </c>
      <c r="I411" s="463"/>
      <c r="J411" s="2" t="s">
        <v>336</v>
      </c>
      <c r="K411" s="3"/>
      <c r="L411" s="5"/>
      <c r="M411" s="4"/>
    </row>
    <row r="412" spans="1:13" ht="20.100000000000001" customHeight="1">
      <c r="A412" s="477"/>
      <c r="B412" s="22">
        <v>25</v>
      </c>
      <c r="C412" s="23" t="s">
        <v>337</v>
      </c>
      <c r="D412" s="23" t="s">
        <v>338</v>
      </c>
      <c r="E412" s="23" t="s">
        <v>339</v>
      </c>
      <c r="F412" s="24"/>
      <c r="G412" s="24"/>
      <c r="H412" s="25">
        <v>468072</v>
      </c>
      <c r="I412" s="463"/>
      <c r="J412" s="2" t="s">
        <v>340</v>
      </c>
      <c r="K412" s="3"/>
      <c r="L412" s="5"/>
      <c r="M412" s="4"/>
    </row>
    <row r="413" spans="1:13" ht="20.100000000000001" customHeight="1">
      <c r="A413" s="477"/>
      <c r="B413" s="22">
        <v>25</v>
      </c>
      <c r="C413" s="23" t="s">
        <v>36</v>
      </c>
      <c r="D413" s="23" t="s">
        <v>37</v>
      </c>
      <c r="E413" s="23" t="s">
        <v>38</v>
      </c>
      <c r="F413" s="24"/>
      <c r="G413" s="24"/>
      <c r="H413" s="25">
        <v>25</v>
      </c>
      <c r="I413" s="463"/>
      <c r="J413" s="2"/>
      <c r="K413" s="3"/>
      <c r="L413" s="5"/>
      <c r="M413" s="4"/>
    </row>
    <row r="414" spans="1:13" ht="20.100000000000001" customHeight="1">
      <c r="A414" s="477"/>
      <c r="B414" s="22">
        <v>25</v>
      </c>
      <c r="C414" s="23" t="s">
        <v>36</v>
      </c>
      <c r="D414" s="23" t="s">
        <v>37</v>
      </c>
      <c r="E414" s="23" t="s">
        <v>38</v>
      </c>
      <c r="F414" s="24"/>
      <c r="G414" s="24"/>
      <c r="H414" s="25">
        <v>25</v>
      </c>
      <c r="I414" s="463"/>
      <c r="J414" s="165">
        <f>SUM(H413:H414)</f>
        <v>50</v>
      </c>
      <c r="K414" s="3"/>
      <c r="L414" s="5"/>
      <c r="M414" s="4"/>
    </row>
    <row r="415" spans="1:13" ht="20.100000000000001" customHeight="1">
      <c r="A415" s="477"/>
      <c r="B415" s="22">
        <v>25</v>
      </c>
      <c r="C415" s="23" t="s">
        <v>139</v>
      </c>
      <c r="D415" s="23" t="s">
        <v>140</v>
      </c>
      <c r="E415" s="23" t="s">
        <v>341</v>
      </c>
      <c r="F415" s="24"/>
      <c r="G415" s="24"/>
      <c r="H415" s="25">
        <v>18000</v>
      </c>
      <c r="I415" s="463"/>
      <c r="J415" s="2" t="s">
        <v>342</v>
      </c>
      <c r="K415" s="3"/>
      <c r="L415" s="5"/>
      <c r="M415" s="4"/>
    </row>
    <row r="416" spans="1:13" ht="20.100000000000001" customHeight="1">
      <c r="A416" s="477"/>
      <c r="B416" s="22">
        <v>25</v>
      </c>
      <c r="C416" s="23" t="s">
        <v>246</v>
      </c>
      <c r="D416" s="23" t="s">
        <v>247</v>
      </c>
      <c r="E416" s="23" t="s">
        <v>343</v>
      </c>
      <c r="F416" s="24"/>
      <c r="G416" s="24"/>
      <c r="H416" s="25">
        <v>74256</v>
      </c>
      <c r="I416" s="463"/>
      <c r="J416" s="2" t="s">
        <v>344</v>
      </c>
      <c r="K416" s="3"/>
      <c r="L416" s="5"/>
      <c r="M416" s="4"/>
    </row>
    <row r="417" spans="1:13" ht="20.100000000000001" customHeight="1">
      <c r="A417" s="477"/>
      <c r="B417" s="22">
        <v>25</v>
      </c>
      <c r="C417" s="23" t="s">
        <v>112</v>
      </c>
      <c r="D417" s="23" t="s">
        <v>113</v>
      </c>
      <c r="E417" s="23" t="s">
        <v>345</v>
      </c>
      <c r="F417" s="24"/>
      <c r="G417" s="24"/>
      <c r="H417" s="25">
        <v>18466</v>
      </c>
      <c r="I417" s="463"/>
      <c r="J417" s="2" t="s">
        <v>346</v>
      </c>
      <c r="K417" s="3"/>
      <c r="L417" s="5"/>
      <c r="M417" s="4"/>
    </row>
    <row r="418" spans="1:13" ht="20.100000000000001" customHeight="1">
      <c r="A418" s="477"/>
      <c r="B418" s="22">
        <v>25</v>
      </c>
      <c r="C418" s="23" t="s">
        <v>246</v>
      </c>
      <c r="D418" s="23" t="s">
        <v>247</v>
      </c>
      <c r="E418" s="23" t="s">
        <v>347</v>
      </c>
      <c r="F418" s="24"/>
      <c r="G418" s="24"/>
      <c r="H418" s="25">
        <v>13031.95</v>
      </c>
      <c r="I418" s="463"/>
      <c r="J418" s="2" t="s">
        <v>348</v>
      </c>
      <c r="K418" s="3"/>
      <c r="L418" s="5"/>
      <c r="M418" s="4"/>
    </row>
    <row r="419" spans="1:13" ht="20.100000000000001" customHeight="1">
      <c r="A419" s="477"/>
      <c r="B419" s="22">
        <v>25</v>
      </c>
      <c r="C419" s="23" t="s">
        <v>246</v>
      </c>
      <c r="D419" s="23" t="s">
        <v>247</v>
      </c>
      <c r="E419" s="23" t="s">
        <v>349</v>
      </c>
      <c r="F419" s="24"/>
      <c r="G419" s="24"/>
      <c r="H419" s="25">
        <v>20612.5</v>
      </c>
      <c r="I419" s="463"/>
      <c r="J419" s="2" t="s">
        <v>350</v>
      </c>
      <c r="K419" s="3"/>
      <c r="L419" s="5"/>
      <c r="M419" s="4"/>
    </row>
    <row r="420" spans="1:13" ht="20.100000000000001" customHeight="1">
      <c r="A420" s="477"/>
      <c r="B420" s="22">
        <v>28</v>
      </c>
      <c r="C420" s="23" t="s">
        <v>276</v>
      </c>
      <c r="D420" s="23" t="s">
        <v>277</v>
      </c>
      <c r="E420" s="23" t="s">
        <v>351</v>
      </c>
      <c r="F420" s="24"/>
      <c r="G420" s="24"/>
      <c r="H420" s="25">
        <v>397593</v>
      </c>
      <c r="I420" s="463"/>
      <c r="J420" s="2" t="s">
        <v>352</v>
      </c>
      <c r="K420" s="3"/>
      <c r="L420" s="5"/>
      <c r="M420" s="4"/>
    </row>
    <row r="421" spans="1:13" ht="20.100000000000001" customHeight="1">
      <c r="A421" s="477"/>
      <c r="B421" s="22">
        <v>28</v>
      </c>
      <c r="C421" s="23" t="s">
        <v>36</v>
      </c>
      <c r="D421" s="23" t="s">
        <v>37</v>
      </c>
      <c r="E421" s="23" t="s">
        <v>176</v>
      </c>
      <c r="F421" s="24"/>
      <c r="G421" s="24"/>
      <c r="H421" s="25">
        <v>10</v>
      </c>
      <c r="I421" s="463"/>
      <c r="J421" s="165">
        <f>SUM(H421)</f>
        <v>10</v>
      </c>
      <c r="K421" s="3"/>
      <c r="L421" s="5"/>
      <c r="M421" s="4"/>
    </row>
    <row r="422" spans="1:13" ht="20.100000000000001" customHeight="1">
      <c r="A422" s="477"/>
      <c r="B422" s="22">
        <v>28</v>
      </c>
      <c r="C422" s="23" t="s">
        <v>96</v>
      </c>
      <c r="D422" s="23" t="s">
        <v>97</v>
      </c>
      <c r="E422" s="23" t="s">
        <v>353</v>
      </c>
      <c r="F422" s="24"/>
      <c r="G422" s="24"/>
      <c r="H422" s="25">
        <v>20440</v>
      </c>
      <c r="I422" s="463"/>
      <c r="J422" s="2" t="s">
        <v>354</v>
      </c>
      <c r="K422" s="3"/>
      <c r="L422" s="5"/>
      <c r="M422" s="4"/>
    </row>
    <row r="423" spans="1:13" ht="20.100000000000001" customHeight="1">
      <c r="A423" s="477"/>
      <c r="B423" s="22">
        <v>28</v>
      </c>
      <c r="C423" s="23" t="s">
        <v>33</v>
      </c>
      <c r="D423" s="23" t="s">
        <v>34</v>
      </c>
      <c r="E423" s="23" t="s">
        <v>355</v>
      </c>
      <c r="F423" s="24"/>
      <c r="G423" s="24"/>
      <c r="H423" s="25">
        <v>1100000</v>
      </c>
      <c r="I423" s="463"/>
      <c r="J423" s="2" t="s">
        <v>356</v>
      </c>
      <c r="K423" s="3"/>
      <c r="L423" s="5"/>
      <c r="M423" s="4"/>
    </row>
    <row r="424" spans="1:13" ht="20.100000000000001" customHeight="1">
      <c r="A424" s="477"/>
      <c r="B424" s="22">
        <v>29</v>
      </c>
      <c r="C424" s="23" t="s">
        <v>43</v>
      </c>
      <c r="D424" s="23" t="s">
        <v>44</v>
      </c>
      <c r="E424" s="23" t="s">
        <v>357</v>
      </c>
      <c r="F424" s="24"/>
      <c r="G424" s="24"/>
      <c r="H424" s="25">
        <v>132000</v>
      </c>
      <c r="I424" s="463"/>
      <c r="J424" s="2" t="s">
        <v>358</v>
      </c>
      <c r="K424" s="3"/>
      <c r="L424" s="5"/>
      <c r="M424" s="4"/>
    </row>
    <row r="425" spans="1:13" ht="20.100000000000001" customHeight="1">
      <c r="A425" s="477"/>
      <c r="B425" s="22">
        <v>29</v>
      </c>
      <c r="C425" s="23" t="s">
        <v>112</v>
      </c>
      <c r="D425" s="23" t="s">
        <v>113</v>
      </c>
      <c r="E425" s="23" t="s">
        <v>359</v>
      </c>
      <c r="F425" s="24"/>
      <c r="G425" s="24"/>
      <c r="H425" s="25">
        <v>69550</v>
      </c>
      <c r="I425" s="463"/>
      <c r="J425" s="2" t="s">
        <v>360</v>
      </c>
      <c r="K425" s="3"/>
      <c r="L425" s="5"/>
      <c r="M425" s="4"/>
    </row>
    <row r="426" spans="1:13" ht="20.100000000000001" customHeight="1">
      <c r="A426" s="477"/>
      <c r="B426" s="22">
        <v>29</v>
      </c>
      <c r="C426" s="23" t="s">
        <v>246</v>
      </c>
      <c r="D426" s="23" t="s">
        <v>247</v>
      </c>
      <c r="E426" s="23" t="s">
        <v>361</v>
      </c>
      <c r="F426" s="24"/>
      <c r="G426" s="24"/>
      <c r="H426" s="25">
        <v>130000</v>
      </c>
      <c r="I426" s="463"/>
      <c r="J426" s="2" t="s">
        <v>362</v>
      </c>
      <c r="K426" s="3"/>
      <c r="L426" s="5"/>
      <c r="M426" s="4"/>
    </row>
    <row r="427" spans="1:13" ht="20.100000000000001" customHeight="1">
      <c r="A427" s="477"/>
      <c r="B427" s="22">
        <v>29</v>
      </c>
      <c r="C427" s="23" t="s">
        <v>139</v>
      </c>
      <c r="D427" s="23" t="s">
        <v>140</v>
      </c>
      <c r="E427" s="23" t="s">
        <v>363</v>
      </c>
      <c r="F427" s="24"/>
      <c r="G427" s="24"/>
      <c r="H427" s="25">
        <v>21164.6</v>
      </c>
      <c r="I427" s="463"/>
      <c r="J427" s="2" t="s">
        <v>364</v>
      </c>
      <c r="K427" s="3"/>
      <c r="L427" s="5"/>
      <c r="M427" s="4"/>
    </row>
    <row r="428" spans="1:13" ht="20.100000000000001" customHeight="1">
      <c r="A428" s="477"/>
      <c r="B428" s="22">
        <v>29</v>
      </c>
      <c r="C428" s="23" t="s">
        <v>36</v>
      </c>
      <c r="D428" s="23" t="s">
        <v>37</v>
      </c>
      <c r="E428" s="23" t="s">
        <v>38</v>
      </c>
      <c r="F428" s="24"/>
      <c r="G428" s="24"/>
      <c r="H428" s="25">
        <v>25</v>
      </c>
      <c r="I428" s="463"/>
      <c r="J428" s="238" t="s">
        <v>365</v>
      </c>
      <c r="K428" s="3"/>
      <c r="L428" s="5"/>
      <c r="M428" s="4"/>
    </row>
    <row r="429" spans="1:13" ht="20.100000000000001" customHeight="1">
      <c r="A429" s="477"/>
      <c r="B429" s="22">
        <v>29</v>
      </c>
      <c r="C429" s="399" t="s">
        <v>168</v>
      </c>
      <c r="D429" s="23" t="s">
        <v>169</v>
      </c>
      <c r="E429" s="23" t="s">
        <v>170</v>
      </c>
      <c r="F429" s="24"/>
      <c r="G429" s="24"/>
      <c r="H429" s="203">
        <v>167450.28</v>
      </c>
      <c r="I429" s="463"/>
      <c r="J429" s="2"/>
      <c r="K429" s="3"/>
      <c r="L429" s="5"/>
      <c r="M429" s="4"/>
    </row>
    <row r="430" spans="1:13" ht="20.100000000000001" customHeight="1">
      <c r="A430" s="477"/>
      <c r="B430" s="22">
        <v>29</v>
      </c>
      <c r="C430" s="399" t="s">
        <v>168</v>
      </c>
      <c r="D430" s="23" t="s">
        <v>169</v>
      </c>
      <c r="E430" s="23" t="s">
        <v>311</v>
      </c>
      <c r="F430" s="24"/>
      <c r="G430" s="24"/>
      <c r="H430" s="203">
        <v>3212</v>
      </c>
      <c r="I430" s="463"/>
      <c r="J430" s="2"/>
      <c r="K430" s="3"/>
      <c r="L430" s="5"/>
      <c r="M430" s="4"/>
    </row>
    <row r="431" spans="1:13" ht="20.100000000000001" customHeight="1">
      <c r="A431" s="477"/>
      <c r="B431" s="22">
        <v>29</v>
      </c>
      <c r="C431" s="399" t="s">
        <v>168</v>
      </c>
      <c r="D431" s="23" t="s">
        <v>169</v>
      </c>
      <c r="E431" s="23" t="s">
        <v>257</v>
      </c>
      <c r="F431" s="24"/>
      <c r="G431" s="24"/>
      <c r="H431" s="203">
        <v>49138</v>
      </c>
      <c r="I431" s="463"/>
      <c r="J431" s="2"/>
      <c r="K431" s="3"/>
      <c r="L431" s="5"/>
      <c r="M431" s="4"/>
    </row>
    <row r="432" spans="1:13" ht="20.100000000000001" customHeight="1">
      <c r="A432" s="477"/>
      <c r="B432" s="22">
        <v>29</v>
      </c>
      <c r="C432" s="399" t="s">
        <v>168</v>
      </c>
      <c r="D432" s="23" t="s">
        <v>169</v>
      </c>
      <c r="E432" s="23" t="s">
        <v>170</v>
      </c>
      <c r="F432" s="24"/>
      <c r="G432" s="24"/>
      <c r="H432" s="203">
        <v>33542</v>
      </c>
      <c r="I432" s="463"/>
      <c r="J432" s="2"/>
      <c r="K432" s="3"/>
      <c r="L432" s="5"/>
      <c r="M432" s="4"/>
    </row>
    <row r="433" spans="1:13" ht="20.100000000000001" customHeight="1">
      <c r="A433" s="477"/>
      <c r="B433" s="22">
        <v>29</v>
      </c>
      <c r="C433" s="23" t="s">
        <v>58</v>
      </c>
      <c r="D433" s="23" t="s">
        <v>59</v>
      </c>
      <c r="E433" s="23" t="s">
        <v>366</v>
      </c>
      <c r="F433" s="24"/>
      <c r="G433" s="24"/>
      <c r="H433" s="25">
        <v>26000</v>
      </c>
      <c r="I433" s="463"/>
      <c r="J433" s="2" t="s">
        <v>367</v>
      </c>
      <c r="K433" s="3"/>
      <c r="L433" s="5"/>
      <c r="M433" s="4"/>
    </row>
    <row r="434" spans="1:13" ht="20.100000000000001" customHeight="1">
      <c r="A434" s="477"/>
      <c r="B434" s="22">
        <v>29</v>
      </c>
      <c r="C434" s="23" t="s">
        <v>322</v>
      </c>
      <c r="D434" s="23" t="s">
        <v>323</v>
      </c>
      <c r="E434" s="23" t="s">
        <v>368</v>
      </c>
      <c r="F434" s="24"/>
      <c r="G434" s="24"/>
      <c r="H434" s="25">
        <v>39000</v>
      </c>
      <c r="I434" s="463"/>
      <c r="J434" s="2" t="s">
        <v>369</v>
      </c>
      <c r="K434" s="3"/>
      <c r="L434" s="5"/>
      <c r="M434" s="4"/>
    </row>
    <row r="435" spans="1:13" ht="20.100000000000001" customHeight="1">
      <c r="A435" s="477"/>
      <c r="B435" s="22">
        <v>29</v>
      </c>
      <c r="C435" s="23" t="s">
        <v>36</v>
      </c>
      <c r="D435" s="23" t="s">
        <v>37</v>
      </c>
      <c r="E435" s="23" t="s">
        <v>38</v>
      </c>
      <c r="F435" s="24"/>
      <c r="G435" s="24"/>
      <c r="H435" s="25">
        <v>25</v>
      </c>
      <c r="I435" s="463"/>
      <c r="J435" s="165">
        <f>SUM(H428,H435)</f>
        <v>50</v>
      </c>
      <c r="K435" s="3"/>
      <c r="L435" s="5"/>
      <c r="M435" s="4"/>
    </row>
    <row r="436" spans="1:13" ht="20.100000000000001" customHeight="1">
      <c r="A436" s="477"/>
      <c r="B436" s="22">
        <v>30</v>
      </c>
      <c r="C436" s="23" t="s">
        <v>112</v>
      </c>
      <c r="D436" s="23" t="s">
        <v>113</v>
      </c>
      <c r="E436" s="23" t="s">
        <v>370</v>
      </c>
      <c r="F436" s="24"/>
      <c r="G436" s="24"/>
      <c r="H436" s="25">
        <v>11770</v>
      </c>
      <c r="I436" s="463"/>
      <c r="J436" s="2"/>
      <c r="K436" s="3"/>
      <c r="L436" s="5"/>
      <c r="M436" s="4"/>
    </row>
    <row r="437" spans="1:13" ht="20.100000000000001" customHeight="1">
      <c r="A437" s="477"/>
      <c r="B437" s="22">
        <v>30</v>
      </c>
      <c r="C437" s="23" t="s">
        <v>36</v>
      </c>
      <c r="D437" s="23" t="s">
        <v>37</v>
      </c>
      <c r="E437" s="23" t="s">
        <v>38</v>
      </c>
      <c r="F437" s="24"/>
      <c r="G437" s="24"/>
      <c r="H437" s="25">
        <v>25</v>
      </c>
      <c r="I437" s="463"/>
      <c r="J437" s="165">
        <f>H437</f>
        <v>25</v>
      </c>
      <c r="K437" s="3"/>
      <c r="L437" s="5"/>
      <c r="M437" s="4"/>
    </row>
    <row r="438" spans="1:13" ht="20.100000000000001" customHeight="1">
      <c r="A438" s="477"/>
      <c r="B438" s="22">
        <v>31</v>
      </c>
      <c r="C438" s="23" t="s">
        <v>159</v>
      </c>
      <c r="D438" s="23" t="s">
        <v>160</v>
      </c>
      <c r="E438" s="23" t="s">
        <v>371</v>
      </c>
      <c r="F438" s="24"/>
      <c r="G438" s="24"/>
      <c r="H438" s="25">
        <v>29070</v>
      </c>
      <c r="I438" s="463"/>
      <c r="J438" s="2" t="s">
        <v>372</v>
      </c>
      <c r="K438" s="3"/>
      <c r="L438" s="5"/>
      <c r="M438" s="4"/>
    </row>
    <row r="439" spans="1:13" ht="20.100000000000001" customHeight="1">
      <c r="A439" s="477"/>
      <c r="B439" s="22">
        <v>31</v>
      </c>
      <c r="C439" s="23" t="s">
        <v>36</v>
      </c>
      <c r="D439" s="23" t="s">
        <v>37</v>
      </c>
      <c r="E439" s="23" t="s">
        <v>38</v>
      </c>
      <c r="F439" s="24"/>
      <c r="G439" s="24"/>
      <c r="H439" s="25">
        <v>25</v>
      </c>
      <c r="I439" s="463"/>
      <c r="J439" s="165">
        <f>H439</f>
        <v>25</v>
      </c>
      <c r="K439" s="3"/>
      <c r="L439" s="5"/>
      <c r="M439" s="4"/>
    </row>
    <row r="440" spans="1:13" ht="20.100000000000001" customHeight="1">
      <c r="A440" s="477"/>
      <c r="B440" s="22">
        <v>31</v>
      </c>
      <c r="C440" s="399" t="s">
        <v>168</v>
      </c>
      <c r="D440" s="23" t="s">
        <v>169</v>
      </c>
      <c r="E440" s="23" t="s">
        <v>311</v>
      </c>
      <c r="F440" s="24"/>
      <c r="G440" s="24"/>
      <c r="H440" s="203">
        <v>5175</v>
      </c>
      <c r="I440" s="463"/>
      <c r="J440" s="2"/>
      <c r="K440" s="3"/>
      <c r="L440" s="5"/>
      <c r="M440" s="4"/>
    </row>
    <row r="441" spans="1:13" ht="20.100000000000001" customHeight="1">
      <c r="A441" s="477"/>
      <c r="B441" s="22">
        <v>31</v>
      </c>
      <c r="C441" s="399" t="s">
        <v>168</v>
      </c>
      <c r="D441" s="23" t="s">
        <v>169</v>
      </c>
      <c r="E441" s="23" t="s">
        <v>172</v>
      </c>
      <c r="F441" s="24"/>
      <c r="G441" s="24"/>
      <c r="H441" s="203">
        <v>2082</v>
      </c>
      <c r="I441" s="463"/>
      <c r="J441" s="2"/>
      <c r="K441" s="3"/>
      <c r="L441" s="5"/>
      <c r="M441" s="4"/>
    </row>
    <row r="442" spans="1:13" ht="20.100000000000001" customHeight="1">
      <c r="A442" s="477"/>
      <c r="B442" s="22">
        <v>31</v>
      </c>
      <c r="C442" s="399" t="s">
        <v>168</v>
      </c>
      <c r="D442" s="23" t="s">
        <v>169</v>
      </c>
      <c r="E442" s="23" t="s">
        <v>257</v>
      </c>
      <c r="F442" s="24"/>
      <c r="G442" s="24"/>
      <c r="H442" s="203">
        <v>4708</v>
      </c>
      <c r="I442" s="463"/>
      <c r="J442" s="2"/>
      <c r="K442" s="3"/>
      <c r="L442" s="5"/>
      <c r="M442" s="4"/>
    </row>
    <row r="443" spans="1:13" ht="20.100000000000001" customHeight="1">
      <c r="A443" s="477"/>
      <c r="B443" s="22">
        <v>31</v>
      </c>
      <c r="C443" s="23" t="s">
        <v>373</v>
      </c>
      <c r="D443" s="23" t="s">
        <v>374</v>
      </c>
      <c r="E443" s="23" t="s">
        <v>375</v>
      </c>
      <c r="F443" s="24"/>
      <c r="G443" s="24">
        <v>15194</v>
      </c>
      <c r="H443" s="25"/>
      <c r="I443" s="463"/>
      <c r="J443" s="2"/>
      <c r="K443" s="3"/>
      <c r="L443" s="5"/>
      <c r="M443" s="4"/>
    </row>
    <row r="444" spans="1:13" ht="20.100000000000001" customHeight="1" thickBot="1">
      <c r="A444" s="548"/>
      <c r="B444" s="45"/>
      <c r="C444" s="533" t="s">
        <v>16</v>
      </c>
      <c r="D444" s="534"/>
      <c r="E444" s="534"/>
      <c r="F444" s="549"/>
      <c r="G444" s="240">
        <f>SUM(G333:G443)</f>
        <v>45691</v>
      </c>
      <c r="H444" s="79">
        <f>SUM(H333:H443)</f>
        <v>7546047.4700000007</v>
      </c>
      <c r="I444" s="487"/>
      <c r="J444" s="29"/>
      <c r="K444" s="30"/>
      <c r="L444" s="167"/>
      <c r="M444" s="166"/>
    </row>
    <row r="445" spans="1:13" ht="20.100000000000001" customHeight="1">
      <c r="A445" s="453" t="s">
        <v>17</v>
      </c>
      <c r="B445" s="81"/>
      <c r="C445" s="32"/>
      <c r="D445" s="33"/>
      <c r="E445" s="33"/>
      <c r="F445" s="34"/>
      <c r="G445" s="35"/>
      <c r="H445" s="36"/>
      <c r="I445" s="482">
        <f>I322+G449-H449</f>
        <v>223803.77</v>
      </c>
      <c r="J445" s="15"/>
      <c r="K445" s="3"/>
      <c r="L445" s="5"/>
      <c r="M445" s="4"/>
    </row>
    <row r="446" spans="1:13" ht="20.100000000000001" customHeight="1">
      <c r="A446" s="454"/>
      <c r="B446" s="22"/>
      <c r="C446" s="14"/>
      <c r="D446" s="39"/>
      <c r="E446" s="39"/>
      <c r="F446" s="40"/>
      <c r="G446" s="41"/>
      <c r="H446" s="42"/>
      <c r="I446" s="456"/>
      <c r="J446" s="15"/>
      <c r="K446" s="3"/>
      <c r="L446" s="5"/>
      <c r="M446" s="4"/>
    </row>
    <row r="447" spans="1:13" ht="20.100000000000001" customHeight="1">
      <c r="A447" s="454"/>
      <c r="B447" s="22"/>
      <c r="C447" s="14"/>
      <c r="D447" s="39"/>
      <c r="E447" s="39"/>
      <c r="F447" s="40"/>
      <c r="G447" s="41"/>
      <c r="H447" s="42"/>
      <c r="I447" s="456"/>
      <c r="J447" s="15"/>
      <c r="K447" s="3"/>
      <c r="L447" s="5"/>
      <c r="M447" s="4"/>
    </row>
    <row r="448" spans="1:13" ht="20.100000000000001" customHeight="1">
      <c r="A448" s="454"/>
      <c r="B448" s="22"/>
      <c r="C448" s="39"/>
      <c r="D448" s="39"/>
      <c r="E448" s="39"/>
      <c r="F448" s="40"/>
      <c r="G448" s="41"/>
      <c r="H448" s="42"/>
      <c r="I448" s="456"/>
      <c r="J448" s="15"/>
      <c r="K448" s="3"/>
      <c r="L448" s="5"/>
      <c r="M448" s="4"/>
    </row>
    <row r="449" spans="1:13" ht="20.100000000000001" customHeight="1">
      <c r="A449" s="454"/>
      <c r="B449" s="22"/>
      <c r="C449" s="457" t="s">
        <v>18</v>
      </c>
      <c r="D449" s="458"/>
      <c r="E449" s="458"/>
      <c r="F449" s="459"/>
      <c r="G449" s="43">
        <f>SUM(G445:G448)</f>
        <v>0</v>
      </c>
      <c r="H449" s="44">
        <f>SUM(H445:H448)</f>
        <v>0</v>
      </c>
      <c r="I449" s="456"/>
      <c r="J449" s="15"/>
      <c r="K449" s="3"/>
      <c r="L449" s="5"/>
      <c r="M449" s="4"/>
    </row>
    <row r="450" spans="1:13" ht="20.100000000000001" customHeight="1" thickBot="1">
      <c r="A450" s="455"/>
      <c r="B450" s="45"/>
      <c r="C450" s="46" t="s">
        <v>42</v>
      </c>
      <c r="D450" s="47"/>
      <c r="E450" s="47">
        <v>34</v>
      </c>
      <c r="F450" s="48"/>
      <c r="G450" s="186">
        <f>G449*E450</f>
        <v>0</v>
      </c>
      <c r="H450" s="232">
        <f>H449*E450</f>
        <v>0</v>
      </c>
      <c r="I450" s="188">
        <f>I445*E450</f>
        <v>7609328.1799999997</v>
      </c>
      <c r="J450" s="29"/>
      <c r="K450" s="30"/>
      <c r="L450" s="167"/>
      <c r="M450" s="166"/>
    </row>
    <row r="451" spans="1:13" ht="20.100000000000001" customHeight="1">
      <c r="A451" s="483" t="s">
        <v>20</v>
      </c>
      <c r="B451" s="81">
        <v>21</v>
      </c>
      <c r="C451" s="33" t="s">
        <v>30</v>
      </c>
      <c r="D451" s="241" t="s">
        <v>31</v>
      </c>
      <c r="E451" s="241" t="s">
        <v>376</v>
      </c>
      <c r="F451" s="34"/>
      <c r="G451" s="82">
        <v>300000</v>
      </c>
      <c r="H451" s="83"/>
      <c r="I451" s="486">
        <f>I327+G481-H481</f>
        <v>260578.86000000002</v>
      </c>
      <c r="J451" s="15"/>
      <c r="K451" s="3"/>
      <c r="L451" s="5"/>
      <c r="M451" s="4"/>
    </row>
    <row r="452" spans="1:13" ht="20.100000000000001" customHeight="1">
      <c r="A452" s="484"/>
      <c r="B452" s="22">
        <v>23</v>
      </c>
      <c r="C452" s="39" t="s">
        <v>139</v>
      </c>
      <c r="D452" s="242" t="s">
        <v>140</v>
      </c>
      <c r="E452" s="242" t="s">
        <v>377</v>
      </c>
      <c r="F452" s="23"/>
      <c r="G452" s="40"/>
      <c r="H452" s="243">
        <v>1425</v>
      </c>
      <c r="I452" s="463"/>
      <c r="J452" s="15"/>
      <c r="K452" s="3"/>
      <c r="L452" s="5"/>
      <c r="M452" s="4"/>
    </row>
    <row r="453" spans="1:13" ht="20.100000000000001" customHeight="1">
      <c r="A453" s="484"/>
      <c r="B453" s="22">
        <v>23</v>
      </c>
      <c r="C453" s="39" t="s">
        <v>139</v>
      </c>
      <c r="D453" s="242" t="s">
        <v>140</v>
      </c>
      <c r="E453" s="242" t="s">
        <v>378</v>
      </c>
      <c r="F453" s="23"/>
      <c r="G453" s="40"/>
      <c r="H453" s="243">
        <v>15990</v>
      </c>
      <c r="I453" s="463"/>
      <c r="J453" s="15"/>
      <c r="K453" s="3"/>
      <c r="L453" s="5"/>
      <c r="M453" s="4"/>
    </row>
    <row r="454" spans="1:13" ht="20.100000000000001" customHeight="1">
      <c r="A454" s="484"/>
      <c r="B454" s="22">
        <v>23</v>
      </c>
      <c r="C454" s="39" t="s">
        <v>139</v>
      </c>
      <c r="D454" s="244" t="s">
        <v>140</v>
      </c>
      <c r="E454" s="244" t="s">
        <v>379</v>
      </c>
      <c r="F454" s="23"/>
      <c r="G454" s="40"/>
      <c r="H454" s="243">
        <v>13793.37</v>
      </c>
      <c r="I454" s="463"/>
      <c r="J454" s="15"/>
      <c r="K454" s="3"/>
      <c r="L454" s="5"/>
      <c r="M454" s="4"/>
    </row>
    <row r="455" spans="1:13" ht="20.100000000000001" customHeight="1">
      <c r="A455" s="484"/>
      <c r="B455" s="22">
        <v>23</v>
      </c>
      <c r="C455" s="39" t="s">
        <v>139</v>
      </c>
      <c r="D455" s="242" t="s">
        <v>140</v>
      </c>
      <c r="E455" s="242" t="s">
        <v>380</v>
      </c>
      <c r="F455" s="23"/>
      <c r="G455" s="40"/>
      <c r="H455" s="243">
        <v>315</v>
      </c>
      <c r="I455" s="463"/>
      <c r="J455" s="15"/>
      <c r="K455" s="3"/>
      <c r="L455" s="5"/>
      <c r="M455" s="4"/>
    </row>
    <row r="456" spans="1:13" ht="20.100000000000001" customHeight="1">
      <c r="A456" s="484"/>
      <c r="B456" s="22">
        <v>23</v>
      </c>
      <c r="C456" s="39" t="s">
        <v>139</v>
      </c>
      <c r="D456" s="245" t="s">
        <v>140</v>
      </c>
      <c r="E456" s="245" t="s">
        <v>381</v>
      </c>
      <c r="F456" s="23"/>
      <c r="G456" s="57"/>
      <c r="H456" s="243">
        <v>82550</v>
      </c>
      <c r="I456" s="463"/>
      <c r="J456" s="15"/>
      <c r="K456" s="3"/>
      <c r="L456" s="5"/>
      <c r="M456" s="4"/>
    </row>
    <row r="457" spans="1:13" ht="20.100000000000001" customHeight="1">
      <c r="A457" s="484"/>
      <c r="B457" s="22">
        <v>26</v>
      </c>
      <c r="C457" s="39" t="s">
        <v>139</v>
      </c>
      <c r="D457" s="246" t="s">
        <v>140</v>
      </c>
      <c r="E457" s="246" t="s">
        <v>382</v>
      </c>
      <c r="F457" s="23"/>
      <c r="G457" s="40"/>
      <c r="H457" s="243">
        <v>1403</v>
      </c>
      <c r="I457" s="463"/>
      <c r="J457" s="15"/>
      <c r="K457" s="3"/>
      <c r="L457" s="5"/>
      <c r="M457" s="4"/>
    </row>
    <row r="458" spans="1:13" ht="20.100000000000001" customHeight="1">
      <c r="A458" s="484"/>
      <c r="B458" s="22">
        <v>26</v>
      </c>
      <c r="C458" s="39" t="s">
        <v>139</v>
      </c>
      <c r="D458" s="246" t="s">
        <v>140</v>
      </c>
      <c r="E458" s="246" t="s">
        <v>383</v>
      </c>
      <c r="F458" s="23"/>
      <c r="G458" s="40"/>
      <c r="H458" s="243">
        <v>2345</v>
      </c>
      <c r="I458" s="463"/>
      <c r="J458" s="15"/>
      <c r="K458" s="3"/>
      <c r="L458" s="5"/>
      <c r="M458" s="4"/>
    </row>
    <row r="459" spans="1:13" ht="20.100000000000001" customHeight="1">
      <c r="A459" s="484"/>
      <c r="B459" s="22">
        <v>26</v>
      </c>
      <c r="C459" s="39" t="s">
        <v>139</v>
      </c>
      <c r="D459" s="246" t="s">
        <v>140</v>
      </c>
      <c r="E459" s="246" t="s">
        <v>384</v>
      </c>
      <c r="F459" s="23"/>
      <c r="G459" s="40"/>
      <c r="H459" s="243">
        <v>360</v>
      </c>
      <c r="I459" s="463"/>
      <c r="J459" s="15"/>
      <c r="K459" s="3"/>
      <c r="L459" s="5"/>
      <c r="M459" s="4"/>
    </row>
    <row r="460" spans="1:13" ht="20.100000000000001" customHeight="1">
      <c r="A460" s="484"/>
      <c r="B460" s="22">
        <v>26</v>
      </c>
      <c r="C460" s="39" t="s">
        <v>139</v>
      </c>
      <c r="D460" s="246" t="s">
        <v>140</v>
      </c>
      <c r="E460" s="246" t="s">
        <v>385</v>
      </c>
      <c r="F460" s="23"/>
      <c r="G460" s="40"/>
      <c r="H460" s="243">
        <v>1985.39</v>
      </c>
      <c r="I460" s="463"/>
      <c r="J460" s="15"/>
      <c r="K460" s="3"/>
      <c r="L460" s="5"/>
      <c r="M460" s="4"/>
    </row>
    <row r="461" spans="1:13" ht="20.100000000000001" customHeight="1">
      <c r="A461" s="484"/>
      <c r="B461" s="22">
        <v>25</v>
      </c>
      <c r="C461" s="39" t="s">
        <v>213</v>
      </c>
      <c r="D461" s="246" t="s">
        <v>214</v>
      </c>
      <c r="E461" s="246" t="s">
        <v>386</v>
      </c>
      <c r="F461" s="23"/>
      <c r="G461" s="40"/>
      <c r="H461" s="243">
        <v>2885.74</v>
      </c>
      <c r="I461" s="463"/>
      <c r="J461" s="15"/>
      <c r="K461" s="3"/>
      <c r="L461" s="5"/>
      <c r="M461" s="4"/>
    </row>
    <row r="462" spans="1:13" ht="20.100000000000001" customHeight="1">
      <c r="A462" s="484"/>
      <c r="B462" s="22">
        <v>25</v>
      </c>
      <c r="C462" s="39" t="s">
        <v>126</v>
      </c>
      <c r="D462" s="246" t="s">
        <v>127</v>
      </c>
      <c r="E462" s="246" t="s">
        <v>387</v>
      </c>
      <c r="F462" s="23"/>
      <c r="G462" s="40"/>
      <c r="H462" s="243">
        <v>37</v>
      </c>
      <c r="I462" s="463"/>
      <c r="J462" s="15"/>
      <c r="K462" s="3"/>
      <c r="L462" s="5"/>
      <c r="M462" s="4"/>
    </row>
    <row r="463" spans="1:13" ht="20.100000000000001" customHeight="1">
      <c r="A463" s="484"/>
      <c r="B463" s="22">
        <v>25</v>
      </c>
      <c r="C463" s="39" t="s">
        <v>139</v>
      </c>
      <c r="D463" s="246" t="s">
        <v>140</v>
      </c>
      <c r="E463" s="246" t="s">
        <v>388</v>
      </c>
      <c r="F463" s="23"/>
      <c r="G463" s="40"/>
      <c r="H463" s="243">
        <v>535</v>
      </c>
      <c r="I463" s="463"/>
      <c r="J463" s="15"/>
      <c r="K463" s="3"/>
      <c r="L463" s="5"/>
      <c r="M463" s="4"/>
    </row>
    <row r="464" spans="1:13" ht="20.100000000000001" customHeight="1">
      <c r="A464" s="484"/>
      <c r="B464" s="22">
        <v>28</v>
      </c>
      <c r="C464" s="39" t="s">
        <v>240</v>
      </c>
      <c r="D464" s="246" t="s">
        <v>241</v>
      </c>
      <c r="E464" s="246" t="s">
        <v>389</v>
      </c>
      <c r="F464" s="23"/>
      <c r="G464" s="40"/>
      <c r="H464" s="243">
        <v>11700</v>
      </c>
      <c r="I464" s="463"/>
      <c r="J464" s="15"/>
      <c r="K464" s="3"/>
      <c r="L464" s="5"/>
      <c r="M464" s="4"/>
    </row>
    <row r="465" spans="1:13" ht="20.100000000000001" customHeight="1">
      <c r="A465" s="484"/>
      <c r="B465" s="22">
        <v>29</v>
      </c>
      <c r="C465" s="39" t="s">
        <v>126</v>
      </c>
      <c r="D465" s="246" t="s">
        <v>127</v>
      </c>
      <c r="E465" s="246" t="s">
        <v>387</v>
      </c>
      <c r="F465" s="23"/>
      <c r="G465" s="40"/>
      <c r="H465" s="247">
        <v>37</v>
      </c>
      <c r="I465" s="463"/>
      <c r="J465" s="15"/>
      <c r="K465" s="3"/>
      <c r="L465" s="5"/>
      <c r="M465" s="4"/>
    </row>
    <row r="466" spans="1:13" ht="20.100000000000001" customHeight="1">
      <c r="A466" s="484"/>
      <c r="B466" s="22">
        <v>29</v>
      </c>
      <c r="C466" s="39" t="s">
        <v>139</v>
      </c>
      <c r="D466" s="246" t="s">
        <v>140</v>
      </c>
      <c r="E466" s="246" t="s">
        <v>390</v>
      </c>
      <c r="F466" s="23"/>
      <c r="G466" s="40"/>
      <c r="H466" s="243">
        <v>804</v>
      </c>
      <c r="I466" s="463"/>
      <c r="J466" s="15"/>
      <c r="K466" s="3"/>
      <c r="L466" s="5"/>
      <c r="M466" s="4"/>
    </row>
    <row r="467" spans="1:13" ht="20.100000000000001" customHeight="1">
      <c r="A467" s="484"/>
      <c r="B467" s="22">
        <v>30</v>
      </c>
      <c r="C467" s="39" t="s">
        <v>139</v>
      </c>
      <c r="D467" s="246" t="s">
        <v>140</v>
      </c>
      <c r="E467" s="246" t="s">
        <v>391</v>
      </c>
      <c r="F467" s="23"/>
      <c r="G467" s="40"/>
      <c r="H467" s="243">
        <v>15936</v>
      </c>
      <c r="I467" s="463"/>
      <c r="J467" s="15"/>
      <c r="K467" s="3"/>
      <c r="L467" s="5"/>
      <c r="M467" s="4"/>
    </row>
    <row r="468" spans="1:13" ht="20.100000000000001" customHeight="1">
      <c r="A468" s="484"/>
      <c r="B468" s="22">
        <v>30</v>
      </c>
      <c r="C468" s="39" t="s">
        <v>126</v>
      </c>
      <c r="D468" s="246" t="s">
        <v>127</v>
      </c>
      <c r="E468" s="246" t="s">
        <v>387</v>
      </c>
      <c r="F468" s="23"/>
      <c r="G468" s="40"/>
      <c r="H468" s="243">
        <v>37</v>
      </c>
      <c r="I468" s="463"/>
      <c r="J468" s="15"/>
      <c r="K468" s="3"/>
      <c r="L468" s="5"/>
      <c r="M468" s="4"/>
    </row>
    <row r="469" spans="1:13" ht="20.100000000000001" customHeight="1">
      <c r="A469" s="484"/>
      <c r="B469" s="22">
        <v>30</v>
      </c>
      <c r="C469" s="39" t="s">
        <v>139</v>
      </c>
      <c r="D469" s="246" t="s">
        <v>140</v>
      </c>
      <c r="E469" s="246" t="s">
        <v>392</v>
      </c>
      <c r="F469" s="23"/>
      <c r="G469" s="40"/>
      <c r="H469" s="243">
        <v>2666</v>
      </c>
      <c r="I469" s="463"/>
      <c r="J469" s="15"/>
      <c r="K469" s="3"/>
      <c r="L469" s="5"/>
      <c r="M469" s="4"/>
    </row>
    <row r="470" spans="1:13" ht="20.100000000000001" customHeight="1">
      <c r="A470" s="484"/>
      <c r="B470" s="22">
        <v>30</v>
      </c>
      <c r="C470" s="39" t="s">
        <v>213</v>
      </c>
      <c r="D470" s="246" t="s">
        <v>214</v>
      </c>
      <c r="E470" s="246" t="s">
        <v>393</v>
      </c>
      <c r="F470" s="23"/>
      <c r="G470" s="40"/>
      <c r="H470" s="243">
        <v>897.73</v>
      </c>
      <c r="I470" s="463"/>
      <c r="J470" s="15"/>
      <c r="K470" s="3"/>
      <c r="L470" s="5"/>
      <c r="M470" s="4"/>
    </row>
    <row r="471" spans="1:13" ht="20.100000000000001" customHeight="1">
      <c r="A471" s="484"/>
      <c r="B471" s="22">
        <v>29</v>
      </c>
      <c r="C471" s="39" t="s">
        <v>139</v>
      </c>
      <c r="D471" s="242" t="s">
        <v>140</v>
      </c>
      <c r="E471" s="242" t="s">
        <v>394</v>
      </c>
      <c r="F471" s="23"/>
      <c r="G471" s="40"/>
      <c r="H471" s="243">
        <v>550</v>
      </c>
      <c r="I471" s="463"/>
      <c r="J471" s="15"/>
      <c r="K471" s="3"/>
      <c r="L471" s="5"/>
      <c r="M471" s="4"/>
    </row>
    <row r="472" spans="1:13" ht="20.100000000000001" customHeight="1">
      <c r="A472" s="484"/>
      <c r="B472" s="22">
        <v>29</v>
      </c>
      <c r="C472" s="39" t="s">
        <v>43</v>
      </c>
      <c r="D472" s="248" t="s">
        <v>44</v>
      </c>
      <c r="E472" s="248" t="s">
        <v>395</v>
      </c>
      <c r="F472" s="249"/>
      <c r="G472" s="250"/>
      <c r="H472" s="250">
        <v>300</v>
      </c>
      <c r="I472" s="463"/>
      <c r="J472" s="15"/>
      <c r="K472" s="3"/>
      <c r="L472" s="5"/>
      <c r="M472" s="4"/>
    </row>
    <row r="473" spans="1:13" ht="20.100000000000001" customHeight="1">
      <c r="A473" s="484"/>
      <c r="B473" s="22">
        <v>29</v>
      </c>
      <c r="C473" s="39" t="s">
        <v>139</v>
      </c>
      <c r="D473" s="242" t="s">
        <v>140</v>
      </c>
      <c r="E473" s="242" t="s">
        <v>396</v>
      </c>
      <c r="F473" s="249"/>
      <c r="G473" s="40"/>
      <c r="H473" s="243">
        <v>200</v>
      </c>
      <c r="I473" s="463"/>
      <c r="J473" s="15"/>
      <c r="K473" s="3"/>
      <c r="L473" s="5"/>
      <c r="M473" s="4"/>
    </row>
    <row r="474" spans="1:13" ht="20.100000000000001" customHeight="1">
      <c r="A474" s="484"/>
      <c r="B474" s="22">
        <v>30</v>
      </c>
      <c r="C474" s="39" t="s">
        <v>126</v>
      </c>
      <c r="D474" s="242" t="s">
        <v>127</v>
      </c>
      <c r="E474" s="242" t="s">
        <v>397</v>
      </c>
      <c r="F474" s="251"/>
      <c r="G474" s="40"/>
      <c r="H474" s="243">
        <v>407.36</v>
      </c>
      <c r="I474" s="463"/>
      <c r="J474" s="15"/>
      <c r="K474" s="3"/>
      <c r="L474" s="5"/>
      <c r="M474" s="4"/>
    </row>
    <row r="475" spans="1:13" ht="20.100000000000001" customHeight="1">
      <c r="A475" s="484"/>
      <c r="B475" s="22">
        <v>30</v>
      </c>
      <c r="C475" s="39" t="s">
        <v>43</v>
      </c>
      <c r="D475" s="248" t="s">
        <v>44</v>
      </c>
      <c r="E475" s="248" t="s">
        <v>398</v>
      </c>
      <c r="F475" s="249"/>
      <c r="G475" s="250"/>
      <c r="H475" s="250">
        <v>4000</v>
      </c>
      <c r="I475" s="463"/>
      <c r="J475" s="15"/>
      <c r="K475" s="3"/>
      <c r="L475" s="5"/>
      <c r="M475" s="4"/>
    </row>
    <row r="476" spans="1:13" ht="20.100000000000001" customHeight="1">
      <c r="A476" s="484"/>
      <c r="B476" s="22">
        <v>30</v>
      </c>
      <c r="C476" s="39" t="s">
        <v>43</v>
      </c>
      <c r="D476" s="242" t="s">
        <v>44</v>
      </c>
      <c r="E476" s="242" t="s">
        <v>399</v>
      </c>
      <c r="F476" s="251"/>
      <c r="G476" s="250"/>
      <c r="H476" s="250">
        <v>1250</v>
      </c>
      <c r="I476" s="463"/>
      <c r="J476" s="15"/>
      <c r="K476" s="3"/>
      <c r="L476" s="5"/>
      <c r="M476" s="4"/>
    </row>
    <row r="477" spans="1:13" ht="20.100000000000001" customHeight="1">
      <c r="A477" s="484"/>
      <c r="B477" s="22">
        <v>30</v>
      </c>
      <c r="C477" s="39" t="s">
        <v>43</v>
      </c>
      <c r="D477" s="242" t="s">
        <v>44</v>
      </c>
      <c r="E477" s="242" t="s">
        <v>400</v>
      </c>
      <c r="F477" s="251"/>
      <c r="G477" s="250"/>
      <c r="H477" s="250">
        <v>950</v>
      </c>
      <c r="I477" s="463"/>
      <c r="J477" s="15"/>
      <c r="K477" s="3"/>
      <c r="L477" s="5"/>
      <c r="M477" s="4"/>
    </row>
    <row r="478" spans="1:13" ht="20.100000000000001" customHeight="1">
      <c r="A478" s="484"/>
      <c r="B478" s="22">
        <v>31</v>
      </c>
      <c r="C478" s="39" t="s">
        <v>43</v>
      </c>
      <c r="D478" s="242" t="s">
        <v>44</v>
      </c>
      <c r="E478" s="242" t="s">
        <v>401</v>
      </c>
      <c r="F478" s="251"/>
      <c r="G478" s="40"/>
      <c r="H478" s="243">
        <v>1000</v>
      </c>
      <c r="I478" s="463"/>
      <c r="J478" s="15"/>
      <c r="K478" s="3"/>
      <c r="L478" s="5"/>
      <c r="M478" s="4"/>
    </row>
    <row r="479" spans="1:13" ht="20.100000000000001" customHeight="1">
      <c r="A479" s="484"/>
      <c r="B479" s="22">
        <v>31</v>
      </c>
      <c r="C479" s="39" t="s">
        <v>213</v>
      </c>
      <c r="D479" s="242" t="s">
        <v>214</v>
      </c>
      <c r="E479" s="242" t="s">
        <v>386</v>
      </c>
      <c r="F479" s="251"/>
      <c r="G479" s="40"/>
      <c r="H479" s="243">
        <v>2688.11</v>
      </c>
      <c r="I479" s="463"/>
      <c r="J479" s="15"/>
      <c r="K479" s="3"/>
      <c r="L479" s="5"/>
      <c r="M479" s="4"/>
    </row>
    <row r="480" spans="1:13" ht="20.100000000000001" customHeight="1">
      <c r="A480" s="484"/>
      <c r="B480" s="22">
        <v>31</v>
      </c>
      <c r="C480" s="39" t="s">
        <v>139</v>
      </c>
      <c r="D480" s="252" t="s">
        <v>140</v>
      </c>
      <c r="E480" s="252" t="s">
        <v>402</v>
      </c>
      <c r="F480" s="251"/>
      <c r="G480" s="40"/>
      <c r="H480" s="250">
        <v>465</v>
      </c>
      <c r="I480" s="463"/>
      <c r="J480" s="15"/>
      <c r="K480" s="3"/>
      <c r="L480" s="5"/>
      <c r="M480" s="4"/>
    </row>
    <row r="481" spans="1:13" ht="20.100000000000001" customHeight="1" thickBot="1">
      <c r="A481" s="485"/>
      <c r="B481" s="45"/>
      <c r="C481" s="533" t="s">
        <v>16</v>
      </c>
      <c r="D481" s="534"/>
      <c r="E481" s="534"/>
      <c r="F481" s="535"/>
      <c r="G481" s="178">
        <f>SUM(G451:G480)</f>
        <v>300000</v>
      </c>
      <c r="H481" s="84">
        <f>SUM(H451:H480)</f>
        <v>167512.69999999998</v>
      </c>
      <c r="I481" s="487"/>
      <c r="J481" s="63"/>
      <c r="K481" s="30"/>
      <c r="L481" s="167"/>
      <c r="M481" s="166"/>
    </row>
    <row r="482" spans="1:13" ht="20.100000000000001" customHeight="1" thickBot="1">
      <c r="A482" s="526" t="s">
        <v>21</v>
      </c>
      <c r="B482" s="527"/>
      <c r="C482" s="528"/>
      <c r="D482" s="180"/>
      <c r="E482" s="529"/>
      <c r="F482" s="530"/>
      <c r="G482" s="65">
        <f>SUM(G444,G450,G481)</f>
        <v>345691</v>
      </c>
      <c r="H482" s="65">
        <f>SUM(H444,H450,H481)</f>
        <v>7713560.1700000009</v>
      </c>
      <c r="I482" s="67">
        <f>SUM(I333,I450,I451)</f>
        <v>16893881.689999998</v>
      </c>
      <c r="J482" s="68">
        <f>I330+G482-H482</f>
        <v>16558176.034999993</v>
      </c>
      <c r="K482" s="181">
        <f>I482-J482</f>
        <v>335705.65500000492</v>
      </c>
      <c r="L482" s="92"/>
      <c r="M482" s="91"/>
    </row>
    <row r="483" spans="1:13" ht="20.100000000000001" customHeight="1">
      <c r="A483" s="472" t="s">
        <v>403</v>
      </c>
      <c r="B483" s="473"/>
      <c r="C483" s="474"/>
      <c r="D483" s="6"/>
      <c r="E483" s="6" t="s">
        <v>3</v>
      </c>
      <c r="F483" s="7" t="s">
        <v>4</v>
      </c>
      <c r="G483" s="8" t="s">
        <v>5</v>
      </c>
      <c r="H483" s="9" t="s">
        <v>6</v>
      </c>
      <c r="I483" s="475" t="s">
        <v>7</v>
      </c>
      <c r="J483" s="2"/>
      <c r="K483" s="3"/>
      <c r="L483" s="5"/>
      <c r="M483" s="4"/>
    </row>
    <row r="484" spans="1:13" ht="20.100000000000001" customHeight="1" thickBot="1">
      <c r="A484" s="70"/>
      <c r="B484" s="10" t="s">
        <v>621</v>
      </c>
      <c r="C484" s="10" t="s">
        <v>8</v>
      </c>
      <c r="D484" s="94" t="s">
        <v>26</v>
      </c>
      <c r="E484" s="11" t="s">
        <v>9</v>
      </c>
      <c r="F484" s="72" t="s">
        <v>10</v>
      </c>
      <c r="G484" s="72" t="s">
        <v>11</v>
      </c>
      <c r="H484" s="73" t="s">
        <v>12</v>
      </c>
      <c r="I484" s="496"/>
      <c r="J484" s="2"/>
      <c r="K484" s="13"/>
      <c r="L484" s="5"/>
      <c r="M484" s="4"/>
    </row>
    <row r="485" spans="1:13" ht="20.100000000000001" customHeight="1">
      <c r="A485" s="453" t="s">
        <v>13</v>
      </c>
      <c r="B485" s="74">
        <v>2</v>
      </c>
      <c r="C485" s="75" t="s">
        <v>213</v>
      </c>
      <c r="D485" s="75" t="s">
        <v>214</v>
      </c>
      <c r="E485" s="75" t="s">
        <v>404</v>
      </c>
      <c r="F485" s="76"/>
      <c r="G485" s="77"/>
      <c r="H485" s="78">
        <v>24192</v>
      </c>
      <c r="I485" s="486">
        <f>I333+G589-H589</f>
        <v>2579082.8099999987</v>
      </c>
      <c r="J485" s="15"/>
      <c r="K485" s="3"/>
      <c r="L485" s="5"/>
      <c r="M485" s="4"/>
    </row>
    <row r="486" spans="1:13" ht="20.100000000000001" customHeight="1">
      <c r="A486" s="454"/>
      <c r="B486" s="22">
        <v>2</v>
      </c>
      <c r="C486" s="23" t="s">
        <v>139</v>
      </c>
      <c r="D486" s="23" t="s">
        <v>140</v>
      </c>
      <c r="E486" s="23" t="s">
        <v>405</v>
      </c>
      <c r="F486" s="24"/>
      <c r="G486" s="24"/>
      <c r="H486" s="25">
        <v>5778</v>
      </c>
      <c r="I486" s="463"/>
      <c r="J486" s="2"/>
      <c r="K486" s="3"/>
      <c r="L486" s="5"/>
      <c r="M486" s="4"/>
    </row>
    <row r="487" spans="1:13" ht="20.100000000000001" customHeight="1">
      <c r="A487" s="454"/>
      <c r="B487" s="22">
        <v>4</v>
      </c>
      <c r="C487" s="23" t="s">
        <v>246</v>
      </c>
      <c r="D487" s="23" t="s">
        <v>247</v>
      </c>
      <c r="E487" s="23" t="s">
        <v>406</v>
      </c>
      <c r="F487" s="24"/>
      <c r="G487" s="24"/>
      <c r="H487" s="25">
        <v>64000</v>
      </c>
      <c r="I487" s="463"/>
      <c r="J487" s="2" t="s">
        <v>407</v>
      </c>
      <c r="K487" s="3"/>
      <c r="L487" s="5"/>
      <c r="M487" s="4"/>
    </row>
    <row r="488" spans="1:13" ht="20.100000000000001" customHeight="1">
      <c r="A488" s="454"/>
      <c r="B488" s="22">
        <v>5</v>
      </c>
      <c r="C488" s="23" t="s">
        <v>163</v>
      </c>
      <c r="D488" s="23" t="s">
        <v>164</v>
      </c>
      <c r="E488" s="23" t="s">
        <v>408</v>
      </c>
      <c r="F488" s="24"/>
      <c r="G488" s="24"/>
      <c r="H488" s="25">
        <v>592854.30000000005</v>
      </c>
      <c r="I488" s="463"/>
      <c r="J488" s="2"/>
      <c r="K488" s="3"/>
      <c r="L488" s="5"/>
      <c r="M488" s="4"/>
    </row>
    <row r="489" spans="1:13" ht="20.100000000000001" customHeight="1">
      <c r="A489" s="454"/>
      <c r="B489" s="22">
        <v>5</v>
      </c>
      <c r="C489" s="23" t="s">
        <v>163</v>
      </c>
      <c r="D489" s="23" t="s">
        <v>164</v>
      </c>
      <c r="E489" s="23" t="s">
        <v>409</v>
      </c>
      <c r="F489" s="24"/>
      <c r="G489" s="24"/>
      <c r="H489" s="25">
        <v>36575</v>
      </c>
      <c r="I489" s="463"/>
      <c r="J489" s="2"/>
      <c r="K489" s="3"/>
      <c r="L489" s="5"/>
      <c r="M489" s="4"/>
    </row>
    <row r="490" spans="1:13" ht="20.100000000000001" customHeight="1">
      <c r="A490" s="454"/>
      <c r="B490" s="22">
        <v>5</v>
      </c>
      <c r="C490" s="23" t="s">
        <v>36</v>
      </c>
      <c r="D490" s="23" t="s">
        <v>37</v>
      </c>
      <c r="E490" s="23" t="s">
        <v>410</v>
      </c>
      <c r="F490" s="24"/>
      <c r="G490" s="24"/>
      <c r="H490" s="25">
        <v>520</v>
      </c>
      <c r="I490" s="463"/>
      <c r="J490" s="2"/>
      <c r="K490" s="3"/>
      <c r="L490" s="5"/>
      <c r="M490" s="4"/>
    </row>
    <row r="491" spans="1:13" ht="20.100000000000001" customHeight="1">
      <c r="A491" s="454"/>
      <c r="B491" s="22">
        <v>5</v>
      </c>
      <c r="C491" s="23" t="s">
        <v>36</v>
      </c>
      <c r="D491" s="23" t="s">
        <v>37</v>
      </c>
      <c r="E491" s="23" t="s">
        <v>411</v>
      </c>
      <c r="F491" s="24"/>
      <c r="G491" s="24"/>
      <c r="H491" s="25">
        <v>25</v>
      </c>
      <c r="I491" s="463"/>
      <c r="J491" s="165">
        <f>SUM(H490:H491)</f>
        <v>545</v>
      </c>
      <c r="K491" s="3"/>
      <c r="L491" s="5"/>
      <c r="M491" s="4"/>
    </row>
    <row r="492" spans="1:13" ht="20.100000000000001" customHeight="1">
      <c r="A492" s="454"/>
      <c r="B492" s="22">
        <v>6</v>
      </c>
      <c r="C492" s="23" t="s">
        <v>276</v>
      </c>
      <c r="D492" s="23" t="s">
        <v>277</v>
      </c>
      <c r="E492" s="23" t="s">
        <v>412</v>
      </c>
      <c r="F492" s="24"/>
      <c r="G492" s="24"/>
      <c r="H492" s="25">
        <v>15351</v>
      </c>
      <c r="I492" s="463"/>
      <c r="J492" s="2" t="s">
        <v>413</v>
      </c>
      <c r="K492" s="3"/>
      <c r="L492" s="5"/>
      <c r="M492" s="4"/>
    </row>
    <row r="493" spans="1:13" ht="20.100000000000001" customHeight="1">
      <c r="A493" s="454"/>
      <c r="B493" s="22">
        <v>6</v>
      </c>
      <c r="C493" s="23" t="s">
        <v>36</v>
      </c>
      <c r="D493" s="23" t="s">
        <v>37</v>
      </c>
      <c r="E493" s="23" t="s">
        <v>176</v>
      </c>
      <c r="F493" s="24"/>
      <c r="G493" s="24"/>
      <c r="H493" s="25">
        <v>10</v>
      </c>
      <c r="I493" s="463"/>
      <c r="J493" s="2"/>
      <c r="K493" s="3"/>
      <c r="L493" s="5"/>
      <c r="M493" s="4"/>
    </row>
    <row r="494" spans="1:13" ht="20.100000000000001" customHeight="1">
      <c r="A494" s="454"/>
      <c r="B494" s="22">
        <v>6</v>
      </c>
      <c r="C494" s="23" t="s">
        <v>226</v>
      </c>
      <c r="D494" s="23" t="s">
        <v>227</v>
      </c>
      <c r="E494" s="23" t="s">
        <v>414</v>
      </c>
      <c r="F494" s="24"/>
      <c r="G494" s="24"/>
      <c r="H494" s="25">
        <v>3401869.15</v>
      </c>
      <c r="I494" s="463"/>
      <c r="J494" s="2" t="s">
        <v>415</v>
      </c>
      <c r="K494" s="3"/>
      <c r="L494" s="5"/>
      <c r="M494" s="4"/>
    </row>
    <row r="495" spans="1:13" ht="20.100000000000001" customHeight="1">
      <c r="A495" s="454"/>
      <c r="B495" s="22">
        <v>6</v>
      </c>
      <c r="C495" s="23" t="s">
        <v>246</v>
      </c>
      <c r="D495" s="23" t="s">
        <v>247</v>
      </c>
      <c r="E495" s="23" t="s">
        <v>416</v>
      </c>
      <c r="F495" s="24"/>
      <c r="G495" s="24"/>
      <c r="H495" s="25">
        <v>43680</v>
      </c>
      <c r="I495" s="463"/>
      <c r="J495" s="2" t="s">
        <v>417</v>
      </c>
      <c r="K495" s="3"/>
      <c r="L495" s="5"/>
      <c r="M495" s="4"/>
    </row>
    <row r="496" spans="1:13" ht="20.100000000000001" customHeight="1">
      <c r="A496" s="454"/>
      <c r="B496" s="22">
        <v>6</v>
      </c>
      <c r="C496" s="23" t="s">
        <v>36</v>
      </c>
      <c r="D496" s="23" t="s">
        <v>37</v>
      </c>
      <c r="E496" s="23" t="s">
        <v>176</v>
      </c>
      <c r="F496" s="24"/>
      <c r="G496" s="24"/>
      <c r="H496" s="25">
        <v>50</v>
      </c>
      <c r="I496" s="463"/>
      <c r="J496" s="2"/>
      <c r="K496" s="3"/>
      <c r="L496" s="5"/>
      <c r="M496" s="4"/>
    </row>
    <row r="497" spans="1:13" ht="20.100000000000001" customHeight="1">
      <c r="A497" s="454"/>
      <c r="B497" s="22">
        <v>6</v>
      </c>
      <c r="C497" s="23" t="s">
        <v>276</v>
      </c>
      <c r="D497" s="23" t="s">
        <v>277</v>
      </c>
      <c r="E497" s="23" t="s">
        <v>418</v>
      </c>
      <c r="F497" s="24"/>
      <c r="G497" s="24"/>
      <c r="H497" s="25">
        <v>184567</v>
      </c>
      <c r="I497" s="463"/>
      <c r="J497" s="2" t="s">
        <v>419</v>
      </c>
      <c r="K497" s="3"/>
      <c r="L497" s="5"/>
      <c r="M497" s="4"/>
    </row>
    <row r="498" spans="1:13" ht="20.100000000000001" customHeight="1">
      <c r="A498" s="454"/>
      <c r="B498" s="22">
        <v>6</v>
      </c>
      <c r="C498" s="23" t="s">
        <v>36</v>
      </c>
      <c r="D498" s="23" t="s">
        <v>37</v>
      </c>
      <c r="E498" s="23" t="s">
        <v>176</v>
      </c>
      <c r="F498" s="24"/>
      <c r="G498" s="24"/>
      <c r="H498" s="25">
        <v>10</v>
      </c>
      <c r="I498" s="463"/>
      <c r="J498" s="2"/>
      <c r="K498" s="3"/>
      <c r="L498" s="5"/>
      <c r="M498" s="4"/>
    </row>
    <row r="499" spans="1:13" ht="20.100000000000001" customHeight="1">
      <c r="A499" s="454"/>
      <c r="B499" s="22">
        <v>6</v>
      </c>
      <c r="C499" s="23" t="s">
        <v>420</v>
      </c>
      <c r="D499" s="23" t="s">
        <v>421</v>
      </c>
      <c r="E499" s="23" t="s">
        <v>422</v>
      </c>
      <c r="F499" s="24"/>
      <c r="G499" s="24"/>
      <c r="H499" s="25">
        <v>4800</v>
      </c>
      <c r="I499" s="463"/>
      <c r="J499" s="2" t="s">
        <v>423</v>
      </c>
      <c r="K499" s="3"/>
      <c r="L499" s="5"/>
      <c r="M499" s="4"/>
    </row>
    <row r="500" spans="1:13" ht="20.100000000000001" customHeight="1">
      <c r="A500" s="454"/>
      <c r="B500" s="22">
        <v>6</v>
      </c>
      <c r="C500" s="23" t="s">
        <v>424</v>
      </c>
      <c r="D500" s="23" t="s">
        <v>425</v>
      </c>
      <c r="E500" s="23" t="s">
        <v>426</v>
      </c>
      <c r="F500" s="24"/>
      <c r="G500" s="24"/>
      <c r="H500" s="25">
        <v>30400</v>
      </c>
      <c r="I500" s="463"/>
      <c r="J500" s="2" t="s">
        <v>427</v>
      </c>
      <c r="K500" s="3"/>
      <c r="L500" s="5"/>
      <c r="M500" s="4"/>
    </row>
    <row r="501" spans="1:13" ht="20.100000000000001" customHeight="1">
      <c r="A501" s="454"/>
      <c r="B501" s="22">
        <v>6</v>
      </c>
      <c r="C501" s="23" t="s">
        <v>105</v>
      </c>
      <c r="D501" s="23" t="s">
        <v>106</v>
      </c>
      <c r="E501" s="23" t="s">
        <v>428</v>
      </c>
      <c r="F501" s="24"/>
      <c r="G501" s="24"/>
      <c r="H501" s="25">
        <v>8228.51</v>
      </c>
      <c r="I501" s="463"/>
      <c r="J501" s="2" t="s">
        <v>429</v>
      </c>
      <c r="K501" s="3"/>
      <c r="L501" s="5"/>
      <c r="M501" s="4"/>
    </row>
    <row r="502" spans="1:13" ht="20.100000000000001" customHeight="1">
      <c r="A502" s="454"/>
      <c r="B502" s="22">
        <v>6</v>
      </c>
      <c r="C502" s="23" t="s">
        <v>246</v>
      </c>
      <c r="D502" s="23" t="s">
        <v>247</v>
      </c>
      <c r="E502" s="23" t="s">
        <v>430</v>
      </c>
      <c r="F502" s="24"/>
      <c r="G502" s="24"/>
      <c r="H502" s="25">
        <v>40000</v>
      </c>
      <c r="I502" s="463"/>
      <c r="J502" s="2" t="s">
        <v>431</v>
      </c>
      <c r="K502" s="3"/>
      <c r="L502" s="5"/>
      <c r="M502" s="4"/>
    </row>
    <row r="503" spans="1:13" ht="20.100000000000001" customHeight="1">
      <c r="A503" s="454"/>
      <c r="B503" s="22">
        <v>6</v>
      </c>
      <c r="C503" s="23" t="s">
        <v>139</v>
      </c>
      <c r="D503" s="23" t="s">
        <v>140</v>
      </c>
      <c r="E503" s="23" t="s">
        <v>432</v>
      </c>
      <c r="F503" s="24"/>
      <c r="G503" s="24"/>
      <c r="H503" s="25">
        <v>53139.51</v>
      </c>
      <c r="I503" s="463"/>
      <c r="J503" s="2" t="s">
        <v>433</v>
      </c>
      <c r="K503" s="3"/>
      <c r="L503" s="5"/>
      <c r="M503" s="4"/>
    </row>
    <row r="504" spans="1:13" ht="20.100000000000001" customHeight="1">
      <c r="A504" s="454"/>
      <c r="B504" s="22">
        <v>6</v>
      </c>
      <c r="C504" s="23" t="s">
        <v>105</v>
      </c>
      <c r="D504" s="23" t="s">
        <v>106</v>
      </c>
      <c r="E504" s="23" t="s">
        <v>434</v>
      </c>
      <c r="F504" s="24"/>
      <c r="G504" s="24"/>
      <c r="H504" s="25">
        <v>7499.05</v>
      </c>
      <c r="I504" s="463"/>
      <c r="J504" s="2" t="s">
        <v>435</v>
      </c>
      <c r="K504" s="3"/>
      <c r="L504" s="5"/>
      <c r="M504" s="4"/>
    </row>
    <row r="505" spans="1:13" ht="20.100000000000001" customHeight="1">
      <c r="A505" s="454"/>
      <c r="B505" s="22">
        <v>6</v>
      </c>
      <c r="C505" s="23" t="s">
        <v>36</v>
      </c>
      <c r="D505" s="23" t="s">
        <v>37</v>
      </c>
      <c r="E505" s="23" t="s">
        <v>38</v>
      </c>
      <c r="F505" s="24"/>
      <c r="G505" s="24"/>
      <c r="H505" s="25">
        <v>25</v>
      </c>
      <c r="I505" s="463"/>
      <c r="J505" s="2"/>
      <c r="K505" s="3"/>
      <c r="L505" s="5"/>
      <c r="M505" s="4"/>
    </row>
    <row r="506" spans="1:13" ht="20.100000000000001" customHeight="1">
      <c r="A506" s="454"/>
      <c r="B506" s="22">
        <v>6</v>
      </c>
      <c r="C506" s="23" t="s">
        <v>36</v>
      </c>
      <c r="D506" s="23" t="s">
        <v>37</v>
      </c>
      <c r="E506" s="23" t="s">
        <v>38</v>
      </c>
      <c r="F506" s="24"/>
      <c r="G506" s="24"/>
      <c r="H506" s="25">
        <v>25</v>
      </c>
      <c r="I506" s="463"/>
      <c r="J506" s="2"/>
      <c r="K506" s="3"/>
      <c r="L506" s="5"/>
      <c r="M506" s="4"/>
    </row>
    <row r="507" spans="1:13" ht="20.100000000000001" customHeight="1">
      <c r="A507" s="454"/>
      <c r="B507" s="22">
        <v>6</v>
      </c>
      <c r="C507" s="23" t="s">
        <v>36</v>
      </c>
      <c r="D507" s="23" t="s">
        <v>37</v>
      </c>
      <c r="E507" s="23" t="s">
        <v>38</v>
      </c>
      <c r="F507" s="24"/>
      <c r="G507" s="24"/>
      <c r="H507" s="25">
        <v>25</v>
      </c>
      <c r="I507" s="463"/>
      <c r="J507" s="165">
        <f>SUM(H493,H496,H498,H505:H507)</f>
        <v>145</v>
      </c>
      <c r="K507" s="3"/>
      <c r="L507" s="5"/>
      <c r="M507" s="4"/>
    </row>
    <row r="508" spans="1:13" ht="20.100000000000001" customHeight="1">
      <c r="A508" s="454"/>
      <c r="B508" s="22">
        <v>6</v>
      </c>
      <c r="C508" s="23" t="s">
        <v>436</v>
      </c>
      <c r="D508" s="23" t="s">
        <v>437</v>
      </c>
      <c r="E508" s="23" t="s">
        <v>438</v>
      </c>
      <c r="F508" s="24"/>
      <c r="G508" s="24">
        <v>1901.78</v>
      </c>
      <c r="H508" s="25"/>
      <c r="I508" s="463"/>
      <c r="J508" s="15"/>
      <c r="K508" s="3"/>
      <c r="L508" s="5"/>
      <c r="M508" s="4"/>
    </row>
    <row r="509" spans="1:13" ht="20.100000000000001" customHeight="1">
      <c r="A509" s="454"/>
      <c r="B509" s="22">
        <v>7</v>
      </c>
      <c r="C509" s="23" t="s">
        <v>233</v>
      </c>
      <c r="D509" s="23" t="s">
        <v>234</v>
      </c>
      <c r="E509" s="23" t="s">
        <v>439</v>
      </c>
      <c r="F509" s="24"/>
      <c r="G509" s="24"/>
      <c r="H509" s="25">
        <v>39520</v>
      </c>
      <c r="I509" s="463"/>
      <c r="J509" s="2" t="s">
        <v>440</v>
      </c>
      <c r="K509" s="3"/>
      <c r="L509" s="5"/>
      <c r="M509" s="4"/>
    </row>
    <row r="510" spans="1:13" ht="20.100000000000001" customHeight="1">
      <c r="A510" s="454"/>
      <c r="B510" s="22">
        <v>7</v>
      </c>
      <c r="C510" s="23" t="s">
        <v>43</v>
      </c>
      <c r="D510" s="23" t="s">
        <v>44</v>
      </c>
      <c r="E510" s="23" t="s">
        <v>441</v>
      </c>
      <c r="F510" s="24"/>
      <c r="G510" s="24"/>
      <c r="H510" s="25">
        <v>4850</v>
      </c>
      <c r="I510" s="463"/>
      <c r="J510" s="2" t="s">
        <v>442</v>
      </c>
      <c r="K510" s="3"/>
      <c r="L510" s="5"/>
      <c r="M510" s="4"/>
    </row>
    <row r="511" spans="1:13" ht="20.100000000000001" customHeight="1">
      <c r="A511" s="454"/>
      <c r="B511" s="22">
        <v>7</v>
      </c>
      <c r="C511" s="23" t="s">
        <v>109</v>
      </c>
      <c r="D511" s="23" t="s">
        <v>110</v>
      </c>
      <c r="E511" s="23" t="s">
        <v>443</v>
      </c>
      <c r="F511" s="24"/>
      <c r="G511" s="24"/>
      <c r="H511" s="25">
        <v>51292.13</v>
      </c>
      <c r="I511" s="463"/>
      <c r="J511" s="2" t="s">
        <v>444</v>
      </c>
      <c r="K511" s="3"/>
      <c r="L511" s="5"/>
      <c r="M511" s="4"/>
    </row>
    <row r="512" spans="1:13" ht="20.100000000000001" customHeight="1">
      <c r="A512" s="454"/>
      <c r="B512" s="22">
        <v>7</v>
      </c>
      <c r="C512" s="23" t="s">
        <v>109</v>
      </c>
      <c r="D512" s="14" t="s">
        <v>110</v>
      </c>
      <c r="E512" s="14" t="s">
        <v>445</v>
      </c>
      <c r="F512" s="24"/>
      <c r="G512" s="24"/>
      <c r="H512" s="25">
        <v>6240</v>
      </c>
      <c r="I512" s="463"/>
      <c r="J512" s="2" t="s">
        <v>446</v>
      </c>
      <c r="K512" s="3"/>
      <c r="L512" s="5"/>
      <c r="M512" s="4"/>
    </row>
    <row r="513" spans="1:13" ht="20.100000000000001" customHeight="1">
      <c r="A513" s="454"/>
      <c r="B513" s="22">
        <v>7</v>
      </c>
      <c r="C513" s="23" t="s">
        <v>105</v>
      </c>
      <c r="D513" s="23" t="s">
        <v>106</v>
      </c>
      <c r="E513" s="23" t="s">
        <v>447</v>
      </c>
      <c r="F513" s="24"/>
      <c r="G513" s="24"/>
      <c r="H513" s="25">
        <v>29057.4</v>
      </c>
      <c r="I513" s="463"/>
      <c r="J513" s="2" t="s">
        <v>448</v>
      </c>
      <c r="K513" s="3"/>
      <c r="L513" s="5"/>
      <c r="M513" s="4"/>
    </row>
    <row r="514" spans="1:13" ht="20.100000000000001" customHeight="1">
      <c r="A514" s="454"/>
      <c r="B514" s="22">
        <v>7</v>
      </c>
      <c r="C514" s="23" t="s">
        <v>105</v>
      </c>
      <c r="D514" s="23" t="s">
        <v>106</v>
      </c>
      <c r="E514" s="23" t="s">
        <v>449</v>
      </c>
      <c r="F514" s="24"/>
      <c r="G514" s="24"/>
      <c r="H514" s="25">
        <v>11000</v>
      </c>
      <c r="I514" s="463"/>
      <c r="J514" s="2" t="s">
        <v>450</v>
      </c>
      <c r="K514" s="3"/>
      <c r="L514" s="5"/>
      <c r="M514" s="4"/>
    </row>
    <row r="515" spans="1:13" ht="20.100000000000001" customHeight="1">
      <c r="A515" s="454"/>
      <c r="B515" s="22">
        <v>7</v>
      </c>
      <c r="C515" s="23" t="s">
        <v>36</v>
      </c>
      <c r="D515" s="23" t="s">
        <v>37</v>
      </c>
      <c r="E515" s="23" t="s">
        <v>38</v>
      </c>
      <c r="F515" s="24"/>
      <c r="G515" s="24"/>
      <c r="H515" s="25">
        <v>25</v>
      </c>
      <c r="I515" s="463"/>
      <c r="J515" s="2"/>
      <c r="K515" s="3"/>
      <c r="L515" s="5"/>
      <c r="M515" s="4"/>
    </row>
    <row r="516" spans="1:13" ht="20.100000000000001" customHeight="1">
      <c r="A516" s="454"/>
      <c r="B516" s="22">
        <v>7</v>
      </c>
      <c r="C516" s="23" t="s">
        <v>36</v>
      </c>
      <c r="D516" s="23" t="s">
        <v>37</v>
      </c>
      <c r="E516" s="23" t="s">
        <v>38</v>
      </c>
      <c r="F516" s="24"/>
      <c r="G516" s="24"/>
      <c r="H516" s="25">
        <v>25</v>
      </c>
      <c r="I516" s="463"/>
      <c r="J516" s="165">
        <f>SUM(H515:H516)</f>
        <v>50</v>
      </c>
      <c r="K516" s="3"/>
      <c r="L516" s="5"/>
      <c r="M516" s="4"/>
    </row>
    <row r="517" spans="1:13" ht="20.100000000000001" customHeight="1">
      <c r="A517" s="454"/>
      <c r="B517" s="22">
        <v>8</v>
      </c>
      <c r="C517" s="399" t="s">
        <v>168</v>
      </c>
      <c r="D517" s="23" t="s">
        <v>169</v>
      </c>
      <c r="E517" s="23" t="s">
        <v>172</v>
      </c>
      <c r="F517" s="24"/>
      <c r="G517" s="24"/>
      <c r="H517" s="203">
        <v>67457.710000000006</v>
      </c>
      <c r="I517" s="463"/>
      <c r="J517" s="2" t="s">
        <v>451</v>
      </c>
      <c r="K517" s="3"/>
      <c r="L517" s="5"/>
      <c r="M517" s="4"/>
    </row>
    <row r="518" spans="1:13" ht="20.100000000000001" customHeight="1">
      <c r="A518" s="454"/>
      <c r="B518" s="22">
        <v>11</v>
      </c>
      <c r="C518" s="23" t="s">
        <v>452</v>
      </c>
      <c r="D518" s="23" t="s">
        <v>453</v>
      </c>
      <c r="E518" s="23" t="s">
        <v>454</v>
      </c>
      <c r="F518" s="24"/>
      <c r="G518" s="24"/>
      <c r="H518" s="25">
        <v>14375</v>
      </c>
      <c r="I518" s="463"/>
      <c r="J518" s="2" t="s">
        <v>455</v>
      </c>
      <c r="K518" s="3"/>
      <c r="L518" s="5"/>
      <c r="M518" s="4"/>
    </row>
    <row r="519" spans="1:13" ht="20.100000000000001" customHeight="1">
      <c r="A519" s="454"/>
      <c r="B519" s="22">
        <v>11</v>
      </c>
      <c r="C519" s="23" t="s">
        <v>295</v>
      </c>
      <c r="D519" s="23" t="s">
        <v>296</v>
      </c>
      <c r="E519" s="23" t="s">
        <v>456</v>
      </c>
      <c r="F519" s="24"/>
      <c r="G519" s="24"/>
      <c r="H519" s="25">
        <v>3850</v>
      </c>
      <c r="I519" s="463"/>
      <c r="J519" s="2" t="s">
        <v>457</v>
      </c>
      <c r="K519" s="3"/>
      <c r="L519" s="5"/>
      <c r="M519" s="4"/>
    </row>
    <row r="520" spans="1:13" ht="20.100000000000001" customHeight="1">
      <c r="A520" s="454"/>
      <c r="B520" s="22">
        <v>11</v>
      </c>
      <c r="C520" s="23" t="s">
        <v>159</v>
      </c>
      <c r="D520" s="23" t="s">
        <v>160</v>
      </c>
      <c r="E520" s="23" t="s">
        <v>458</v>
      </c>
      <c r="F520" s="24"/>
      <c r="G520" s="24"/>
      <c r="H520" s="25">
        <v>25580</v>
      </c>
      <c r="I520" s="463"/>
      <c r="J520" s="2" t="s">
        <v>459</v>
      </c>
      <c r="K520" s="3"/>
      <c r="L520" s="5"/>
      <c r="M520" s="4"/>
    </row>
    <row r="521" spans="1:13" ht="20.100000000000001" customHeight="1">
      <c r="A521" s="454"/>
      <c r="B521" s="22">
        <v>12</v>
      </c>
      <c r="C521" s="23" t="s">
        <v>47</v>
      </c>
      <c r="D521" s="23" t="s">
        <v>48</v>
      </c>
      <c r="E521" s="23" t="s">
        <v>460</v>
      </c>
      <c r="F521" s="24"/>
      <c r="G521" s="24"/>
      <c r="H521" s="25">
        <v>26675</v>
      </c>
      <c r="I521" s="463"/>
      <c r="J521" s="2" t="s">
        <v>461</v>
      </c>
      <c r="K521" s="3"/>
      <c r="L521" s="5"/>
      <c r="M521" s="4"/>
    </row>
    <row r="522" spans="1:13" ht="20.100000000000001" customHeight="1">
      <c r="A522" s="454"/>
      <c r="B522" s="22">
        <v>12</v>
      </c>
      <c r="C522" s="23" t="s">
        <v>36</v>
      </c>
      <c r="D522" s="23" t="s">
        <v>37</v>
      </c>
      <c r="E522" s="23" t="s">
        <v>176</v>
      </c>
      <c r="F522" s="24"/>
      <c r="G522" s="24"/>
      <c r="H522" s="25">
        <v>25</v>
      </c>
      <c r="I522" s="463"/>
      <c r="J522" s="165">
        <f>SUM(H522)</f>
        <v>25</v>
      </c>
      <c r="K522" s="3"/>
      <c r="L522" s="5"/>
      <c r="M522" s="4"/>
    </row>
    <row r="523" spans="1:13" ht="20.100000000000001" customHeight="1">
      <c r="A523" s="454"/>
      <c r="B523" s="22">
        <v>12</v>
      </c>
      <c r="C523" s="23" t="s">
        <v>47</v>
      </c>
      <c r="D523" s="23" t="s">
        <v>48</v>
      </c>
      <c r="E523" s="23" t="s">
        <v>462</v>
      </c>
      <c r="F523" s="24"/>
      <c r="G523" s="24"/>
      <c r="H523" s="25">
        <v>31040</v>
      </c>
      <c r="I523" s="463"/>
      <c r="J523" s="2" t="s">
        <v>463</v>
      </c>
      <c r="K523" s="3"/>
      <c r="L523" s="5"/>
      <c r="M523" s="4"/>
    </row>
    <row r="524" spans="1:13" ht="20.100000000000001" customHeight="1">
      <c r="A524" s="454"/>
      <c r="B524" s="22">
        <v>12</v>
      </c>
      <c r="C524" s="399" t="s">
        <v>168</v>
      </c>
      <c r="D524" s="23" t="s">
        <v>169</v>
      </c>
      <c r="E524" s="23" t="s">
        <v>170</v>
      </c>
      <c r="F524" s="24"/>
      <c r="G524" s="24"/>
      <c r="H524" s="203">
        <v>43007.1</v>
      </c>
      <c r="I524" s="463"/>
      <c r="J524" s="2" t="s">
        <v>464</v>
      </c>
      <c r="K524" s="3"/>
      <c r="L524" s="5"/>
      <c r="M524" s="4"/>
    </row>
    <row r="525" spans="1:13" ht="20.100000000000001" customHeight="1">
      <c r="A525" s="454"/>
      <c r="B525" s="22">
        <v>12</v>
      </c>
      <c r="C525" s="235" t="s">
        <v>246</v>
      </c>
      <c r="D525" s="235" t="s">
        <v>247</v>
      </c>
      <c r="E525" s="23" t="s">
        <v>465</v>
      </c>
      <c r="F525" s="236"/>
      <c r="G525" s="24"/>
      <c r="H525" s="25">
        <v>32000</v>
      </c>
      <c r="I525" s="463"/>
      <c r="J525" s="2" t="s">
        <v>466</v>
      </c>
      <c r="K525" s="3"/>
      <c r="L525" s="5"/>
      <c r="M525" s="4"/>
    </row>
    <row r="526" spans="1:13" ht="20.100000000000001" customHeight="1">
      <c r="A526" s="454"/>
      <c r="B526" s="22">
        <v>13</v>
      </c>
      <c r="C526" s="23" t="s">
        <v>295</v>
      </c>
      <c r="D526" s="23" t="s">
        <v>296</v>
      </c>
      <c r="E526" s="23" t="s">
        <v>467</v>
      </c>
      <c r="F526" s="24"/>
      <c r="G526" s="24"/>
      <c r="H526" s="25">
        <v>28058</v>
      </c>
      <c r="I526" s="463"/>
      <c r="J526" s="2"/>
      <c r="K526" s="3"/>
      <c r="L526" s="5"/>
      <c r="M526" s="4"/>
    </row>
    <row r="527" spans="1:13" ht="20.100000000000001" customHeight="1">
      <c r="A527" s="454"/>
      <c r="B527" s="22">
        <v>13</v>
      </c>
      <c r="C527" s="23" t="s">
        <v>468</v>
      </c>
      <c r="D527" s="23" t="s">
        <v>469</v>
      </c>
      <c r="E527" s="23" t="s">
        <v>470</v>
      </c>
      <c r="F527" s="24"/>
      <c r="G527" s="24"/>
      <c r="H527" s="25">
        <v>88400</v>
      </c>
      <c r="I527" s="463"/>
      <c r="J527" s="2"/>
      <c r="K527" s="3"/>
      <c r="L527" s="5"/>
      <c r="M527" s="4"/>
    </row>
    <row r="528" spans="1:13" ht="20.100000000000001" customHeight="1">
      <c r="A528" s="454"/>
      <c r="B528" s="22">
        <v>13</v>
      </c>
      <c r="C528" s="23" t="s">
        <v>36</v>
      </c>
      <c r="D528" s="23" t="s">
        <v>37</v>
      </c>
      <c r="E528" s="23" t="s">
        <v>38</v>
      </c>
      <c r="F528" s="24"/>
      <c r="G528" s="24"/>
      <c r="H528" s="57">
        <v>25</v>
      </c>
      <c r="I528" s="463"/>
      <c r="J528" s="2"/>
      <c r="K528" s="3"/>
      <c r="L528" s="5"/>
      <c r="M528" s="4"/>
    </row>
    <row r="529" spans="1:13" ht="20.100000000000001" customHeight="1">
      <c r="A529" s="454"/>
      <c r="B529" s="22">
        <v>13</v>
      </c>
      <c r="C529" s="399" t="s">
        <v>168</v>
      </c>
      <c r="D529" s="23" t="s">
        <v>169</v>
      </c>
      <c r="E529" s="23" t="s">
        <v>471</v>
      </c>
      <c r="F529" s="24"/>
      <c r="G529" s="24"/>
      <c r="H529" s="203">
        <v>5157.3999999999996</v>
      </c>
      <c r="I529" s="463"/>
      <c r="J529" s="2"/>
      <c r="K529" s="3"/>
      <c r="L529" s="5"/>
      <c r="M529" s="4"/>
    </row>
    <row r="530" spans="1:13" ht="20.100000000000001" customHeight="1">
      <c r="A530" s="454"/>
      <c r="B530" s="22">
        <v>13</v>
      </c>
      <c r="C530" s="399" t="s">
        <v>168</v>
      </c>
      <c r="D530" s="23" t="s">
        <v>169</v>
      </c>
      <c r="E530" s="23" t="s">
        <v>257</v>
      </c>
      <c r="F530" s="24"/>
      <c r="G530" s="24"/>
      <c r="H530" s="203">
        <v>9455</v>
      </c>
      <c r="I530" s="463"/>
      <c r="J530" s="2"/>
      <c r="K530" s="3"/>
      <c r="L530" s="5"/>
      <c r="M530" s="4"/>
    </row>
    <row r="531" spans="1:13" ht="20.100000000000001" customHeight="1">
      <c r="A531" s="454"/>
      <c r="B531" s="22">
        <v>13</v>
      </c>
      <c r="C531" s="399" t="s">
        <v>168</v>
      </c>
      <c r="D531" s="23" t="s">
        <v>169</v>
      </c>
      <c r="E531" s="23" t="s">
        <v>172</v>
      </c>
      <c r="F531" s="24"/>
      <c r="G531" s="24"/>
      <c r="H531" s="203">
        <v>19472.310000000001</v>
      </c>
      <c r="I531" s="463"/>
      <c r="J531" s="2"/>
      <c r="K531" s="3"/>
      <c r="L531" s="5"/>
      <c r="M531" s="4"/>
    </row>
    <row r="532" spans="1:13" ht="20.100000000000001" customHeight="1">
      <c r="A532" s="454"/>
      <c r="B532" s="22">
        <v>13</v>
      </c>
      <c r="C532" s="399" t="s">
        <v>168</v>
      </c>
      <c r="D532" s="23" t="s">
        <v>169</v>
      </c>
      <c r="E532" s="23" t="s">
        <v>170</v>
      </c>
      <c r="F532" s="24"/>
      <c r="G532" s="24"/>
      <c r="H532" s="203">
        <v>6234</v>
      </c>
      <c r="I532" s="463"/>
      <c r="J532" s="2"/>
      <c r="K532" s="3"/>
      <c r="L532" s="5"/>
      <c r="M532" s="4"/>
    </row>
    <row r="533" spans="1:13" ht="20.100000000000001" customHeight="1">
      <c r="A533" s="454"/>
      <c r="B533" s="22">
        <v>13</v>
      </c>
      <c r="C533" s="23" t="s">
        <v>246</v>
      </c>
      <c r="D533" s="23" t="s">
        <v>247</v>
      </c>
      <c r="E533" s="23" t="s">
        <v>472</v>
      </c>
      <c r="F533" s="24"/>
      <c r="G533" s="24"/>
      <c r="H533" s="25">
        <v>51530</v>
      </c>
      <c r="I533" s="463"/>
      <c r="J533" s="2"/>
      <c r="K533" s="3"/>
      <c r="L533" s="5"/>
      <c r="M533" s="4"/>
    </row>
    <row r="534" spans="1:13" ht="20.100000000000001" customHeight="1">
      <c r="A534" s="454"/>
      <c r="B534" s="22">
        <v>13</v>
      </c>
      <c r="C534" s="23" t="s">
        <v>473</v>
      </c>
      <c r="D534" s="23" t="s">
        <v>474</v>
      </c>
      <c r="E534" s="23" t="s">
        <v>475</v>
      </c>
      <c r="F534" s="24"/>
      <c r="G534" s="24"/>
      <c r="H534" s="25">
        <v>1741.67</v>
      </c>
      <c r="I534" s="463"/>
      <c r="J534" s="2"/>
      <c r="K534" s="3"/>
      <c r="L534" s="5"/>
      <c r="M534" s="4"/>
    </row>
    <row r="535" spans="1:13" ht="20.100000000000001" customHeight="1">
      <c r="A535" s="454"/>
      <c r="B535" s="22">
        <v>13</v>
      </c>
      <c r="C535" s="23" t="s">
        <v>36</v>
      </c>
      <c r="D535" s="23" t="s">
        <v>37</v>
      </c>
      <c r="E535" s="23" t="s">
        <v>176</v>
      </c>
      <c r="F535" s="24"/>
      <c r="G535" s="24"/>
      <c r="H535" s="25">
        <v>15</v>
      </c>
      <c r="I535" s="463"/>
      <c r="J535" s="165">
        <f>SUM(H528,H535)</f>
        <v>40</v>
      </c>
      <c r="K535" s="3"/>
      <c r="L535" s="5"/>
      <c r="M535" s="4"/>
    </row>
    <row r="536" spans="1:13" ht="20.100000000000001" customHeight="1">
      <c r="A536" s="454"/>
      <c r="B536" s="22">
        <v>14</v>
      </c>
      <c r="C536" s="23" t="s">
        <v>112</v>
      </c>
      <c r="D536" s="23" t="s">
        <v>113</v>
      </c>
      <c r="E536" s="23" t="s">
        <v>476</v>
      </c>
      <c r="F536" s="24"/>
      <c r="G536" s="24"/>
      <c r="H536" s="25">
        <v>28890</v>
      </c>
      <c r="I536" s="463"/>
      <c r="J536" s="2"/>
      <c r="K536" s="3"/>
      <c r="L536" s="5"/>
      <c r="M536" s="4"/>
    </row>
    <row r="537" spans="1:13" ht="20.100000000000001" customHeight="1">
      <c r="A537" s="454"/>
      <c r="B537" s="22">
        <v>14</v>
      </c>
      <c r="C537" s="23" t="s">
        <v>36</v>
      </c>
      <c r="D537" s="23" t="s">
        <v>37</v>
      </c>
      <c r="E537" s="23" t="s">
        <v>38</v>
      </c>
      <c r="F537" s="24"/>
      <c r="G537" s="24"/>
      <c r="H537" s="25">
        <v>25</v>
      </c>
      <c r="I537" s="463"/>
      <c r="J537" s="2"/>
      <c r="K537" s="3"/>
      <c r="L537" s="5"/>
      <c r="M537" s="4"/>
    </row>
    <row r="538" spans="1:13" ht="20.100000000000001" customHeight="1">
      <c r="A538" s="454"/>
      <c r="B538" s="22">
        <v>14</v>
      </c>
      <c r="C538" s="23" t="s">
        <v>54</v>
      </c>
      <c r="D538" s="23" t="s">
        <v>55</v>
      </c>
      <c r="E538" s="23" t="s">
        <v>477</v>
      </c>
      <c r="F538" s="24"/>
      <c r="G538" s="24"/>
      <c r="H538" s="25">
        <v>8907.3700000000008</v>
      </c>
      <c r="I538" s="463"/>
      <c r="J538" s="2"/>
      <c r="K538" s="3"/>
      <c r="L538" s="5"/>
      <c r="M538" s="4"/>
    </row>
    <row r="539" spans="1:13" ht="20.100000000000001" customHeight="1">
      <c r="A539" s="454"/>
      <c r="B539" s="22">
        <v>14</v>
      </c>
      <c r="C539" s="23" t="s">
        <v>36</v>
      </c>
      <c r="D539" s="23" t="s">
        <v>37</v>
      </c>
      <c r="E539" s="23" t="s">
        <v>176</v>
      </c>
      <c r="F539" s="24"/>
      <c r="G539" s="24"/>
      <c r="H539" s="25">
        <v>15</v>
      </c>
      <c r="I539" s="463"/>
      <c r="J539" s="15"/>
      <c r="K539" s="3"/>
      <c r="L539" s="5"/>
      <c r="M539" s="4"/>
    </row>
    <row r="540" spans="1:13" ht="20.100000000000001" customHeight="1">
      <c r="A540" s="454"/>
      <c r="B540" s="22">
        <v>14</v>
      </c>
      <c r="C540" s="23" t="s">
        <v>54</v>
      </c>
      <c r="D540" s="23" t="s">
        <v>55</v>
      </c>
      <c r="E540" s="23" t="s">
        <v>478</v>
      </c>
      <c r="F540" s="24"/>
      <c r="G540" s="24"/>
      <c r="H540" s="25">
        <v>16851.02</v>
      </c>
      <c r="I540" s="463"/>
      <c r="J540" s="2"/>
      <c r="K540" s="3"/>
      <c r="L540" s="5"/>
      <c r="M540" s="4"/>
    </row>
    <row r="541" spans="1:13" ht="20.100000000000001" customHeight="1">
      <c r="A541" s="454"/>
      <c r="B541" s="22">
        <v>14</v>
      </c>
      <c r="C541" s="23" t="s">
        <v>36</v>
      </c>
      <c r="D541" s="23" t="s">
        <v>37</v>
      </c>
      <c r="E541" s="23" t="s">
        <v>176</v>
      </c>
      <c r="F541" s="24"/>
      <c r="G541" s="24"/>
      <c r="H541" s="25">
        <v>15</v>
      </c>
      <c r="I541" s="463"/>
      <c r="J541" s="165">
        <f>SUM(H537,H539,H541)</f>
        <v>55</v>
      </c>
      <c r="K541" s="3"/>
      <c r="L541" s="5"/>
      <c r="M541" s="4"/>
    </row>
    <row r="542" spans="1:13" ht="20.100000000000001" customHeight="1">
      <c r="A542" s="454"/>
      <c r="B542" s="22">
        <v>14</v>
      </c>
      <c r="C542" s="23" t="s">
        <v>112</v>
      </c>
      <c r="D542" s="23" t="s">
        <v>113</v>
      </c>
      <c r="E542" s="23" t="s">
        <v>479</v>
      </c>
      <c r="F542" s="24"/>
      <c r="G542" s="24"/>
      <c r="H542" s="25">
        <v>16800</v>
      </c>
      <c r="I542" s="463"/>
      <c r="J542" s="2"/>
      <c r="K542" s="3"/>
      <c r="L542" s="5"/>
      <c r="M542" s="4"/>
    </row>
    <row r="543" spans="1:13" ht="20.100000000000001" customHeight="1">
      <c r="A543" s="454"/>
      <c r="B543" s="22">
        <v>14</v>
      </c>
      <c r="C543" s="23" t="s">
        <v>240</v>
      </c>
      <c r="D543" s="23" t="s">
        <v>241</v>
      </c>
      <c r="E543" s="23" t="s">
        <v>480</v>
      </c>
      <c r="F543" s="24"/>
      <c r="G543" s="24"/>
      <c r="H543" s="25">
        <v>11700</v>
      </c>
      <c r="I543" s="463"/>
      <c r="J543" s="2"/>
      <c r="K543" s="3"/>
      <c r="L543" s="5"/>
      <c r="M543" s="4"/>
    </row>
    <row r="544" spans="1:13" ht="20.100000000000001" customHeight="1">
      <c r="A544" s="454"/>
      <c r="B544" s="22">
        <v>14</v>
      </c>
      <c r="C544" s="23" t="s">
        <v>481</v>
      </c>
      <c r="D544" s="23" t="s">
        <v>421</v>
      </c>
      <c r="E544" s="23" t="s">
        <v>482</v>
      </c>
      <c r="F544" s="24"/>
      <c r="G544" s="24"/>
      <c r="H544" s="25">
        <v>9170</v>
      </c>
      <c r="I544" s="463"/>
      <c r="J544" s="2"/>
      <c r="K544" s="3"/>
      <c r="L544" s="5"/>
      <c r="M544" s="4"/>
    </row>
    <row r="545" spans="1:13" ht="20.100000000000001" customHeight="1">
      <c r="A545" s="454"/>
      <c r="B545" s="22">
        <v>16</v>
      </c>
      <c r="C545" s="23" t="s">
        <v>483</v>
      </c>
      <c r="D545" s="23" t="s">
        <v>484</v>
      </c>
      <c r="E545" s="23" t="s">
        <v>485</v>
      </c>
      <c r="F545" s="24"/>
      <c r="G545" s="24"/>
      <c r="H545" s="25">
        <v>206136</v>
      </c>
      <c r="I545" s="463"/>
      <c r="J545" s="2"/>
      <c r="K545" s="3"/>
      <c r="L545" s="5"/>
      <c r="M545" s="4"/>
    </row>
    <row r="546" spans="1:13" ht="20.100000000000001" customHeight="1">
      <c r="A546" s="454"/>
      <c r="B546" s="22">
        <v>16</v>
      </c>
      <c r="C546" s="23" t="s">
        <v>36</v>
      </c>
      <c r="D546" s="23" t="s">
        <v>37</v>
      </c>
      <c r="E546" s="23" t="s">
        <v>176</v>
      </c>
      <c r="F546" s="24"/>
      <c r="G546" s="24"/>
      <c r="H546" s="25">
        <v>140</v>
      </c>
      <c r="I546" s="463"/>
      <c r="J546" s="165">
        <f>SUM(H546)</f>
        <v>140</v>
      </c>
      <c r="K546" s="3"/>
      <c r="L546" s="5"/>
      <c r="M546" s="4"/>
    </row>
    <row r="547" spans="1:13" ht="20.100000000000001" customHeight="1">
      <c r="A547" s="454"/>
      <c r="B547" s="22">
        <v>18</v>
      </c>
      <c r="C547" s="23" t="s">
        <v>246</v>
      </c>
      <c r="D547" s="23" t="s">
        <v>247</v>
      </c>
      <c r="E547" s="23" t="s">
        <v>486</v>
      </c>
      <c r="F547" s="24"/>
      <c r="G547" s="24"/>
      <c r="H547" s="25">
        <v>9700</v>
      </c>
      <c r="I547" s="463"/>
      <c r="J547" s="2"/>
      <c r="K547" s="3"/>
      <c r="L547" s="5"/>
      <c r="M547" s="4"/>
    </row>
    <row r="548" spans="1:13" ht="20.100000000000001" customHeight="1">
      <c r="A548" s="454"/>
      <c r="B548" s="22">
        <v>18</v>
      </c>
      <c r="C548" s="23" t="s">
        <v>213</v>
      </c>
      <c r="D548" s="23" t="s">
        <v>214</v>
      </c>
      <c r="E548" s="23" t="s">
        <v>487</v>
      </c>
      <c r="F548" s="24"/>
      <c r="G548" s="24"/>
      <c r="H548" s="25">
        <v>40560</v>
      </c>
      <c r="I548" s="463"/>
      <c r="J548" s="2"/>
      <c r="K548" s="3"/>
      <c r="L548" s="5"/>
      <c r="M548" s="4"/>
    </row>
    <row r="549" spans="1:13" ht="20.100000000000001" customHeight="1">
      <c r="A549" s="454"/>
      <c r="B549" s="22">
        <v>18</v>
      </c>
      <c r="C549" s="399" t="s">
        <v>168</v>
      </c>
      <c r="D549" s="23" t="s">
        <v>169</v>
      </c>
      <c r="E549" s="23" t="s">
        <v>488</v>
      </c>
      <c r="F549" s="24"/>
      <c r="G549" s="24"/>
      <c r="H549" s="203">
        <v>30369.4</v>
      </c>
      <c r="I549" s="463"/>
      <c r="J549" s="2"/>
      <c r="K549" s="3"/>
      <c r="L549" s="5"/>
      <c r="M549" s="4"/>
    </row>
    <row r="550" spans="1:13" ht="20.100000000000001" customHeight="1">
      <c r="A550" s="454"/>
      <c r="B550" s="22">
        <v>18</v>
      </c>
      <c r="C550" s="23" t="s">
        <v>246</v>
      </c>
      <c r="D550" s="23" t="s">
        <v>247</v>
      </c>
      <c r="E550" s="23" t="s">
        <v>489</v>
      </c>
      <c r="F550" s="24"/>
      <c r="G550" s="24"/>
      <c r="H550" s="25">
        <v>43680</v>
      </c>
      <c r="I550" s="463"/>
      <c r="J550" s="3"/>
      <c r="K550" s="3"/>
      <c r="L550" s="3"/>
      <c r="M550" s="4"/>
    </row>
    <row r="551" spans="1:13" ht="20.100000000000001" customHeight="1">
      <c r="A551" s="454"/>
      <c r="B551" s="22">
        <v>18</v>
      </c>
      <c r="C551" s="23" t="s">
        <v>246</v>
      </c>
      <c r="D551" s="23" t="s">
        <v>247</v>
      </c>
      <c r="E551" s="23" t="s">
        <v>490</v>
      </c>
      <c r="F551" s="24"/>
      <c r="G551" s="24"/>
      <c r="H551" s="25">
        <v>134753</v>
      </c>
      <c r="I551" s="463"/>
      <c r="J551" s="2"/>
      <c r="K551" s="3"/>
      <c r="L551" s="5"/>
      <c r="M551" s="4"/>
    </row>
    <row r="552" spans="1:13" ht="20.100000000000001" customHeight="1">
      <c r="A552" s="454"/>
      <c r="B552" s="22">
        <v>18</v>
      </c>
      <c r="C552" s="23" t="s">
        <v>96</v>
      </c>
      <c r="D552" s="23" t="s">
        <v>97</v>
      </c>
      <c r="E552" s="23" t="s">
        <v>491</v>
      </c>
      <c r="F552" s="24"/>
      <c r="G552" s="24"/>
      <c r="H552" s="25">
        <v>48000</v>
      </c>
      <c r="I552" s="463"/>
      <c r="J552" s="2"/>
      <c r="K552" s="3"/>
      <c r="L552" s="5"/>
      <c r="M552" s="4"/>
    </row>
    <row r="553" spans="1:13" ht="20.100000000000001" customHeight="1">
      <c r="A553" s="454"/>
      <c r="B553" s="22">
        <v>18</v>
      </c>
      <c r="C553" s="399" t="s">
        <v>168</v>
      </c>
      <c r="D553" s="253" t="s">
        <v>169</v>
      </c>
      <c r="E553" s="253" t="s">
        <v>172</v>
      </c>
      <c r="F553" s="24"/>
      <c r="G553" s="24"/>
      <c r="H553" s="203">
        <v>3724.07</v>
      </c>
      <c r="I553" s="463"/>
      <c r="J553" s="2"/>
      <c r="K553" s="3"/>
      <c r="L553" s="5"/>
      <c r="M553" s="4"/>
    </row>
    <row r="554" spans="1:13" ht="20.100000000000001" customHeight="1">
      <c r="A554" s="454"/>
      <c r="B554" s="22">
        <v>18</v>
      </c>
      <c r="C554" s="23" t="s">
        <v>36</v>
      </c>
      <c r="D554" s="253" t="s">
        <v>37</v>
      </c>
      <c r="E554" s="253" t="s">
        <v>38</v>
      </c>
      <c r="F554" s="24"/>
      <c r="G554" s="24"/>
      <c r="H554" s="25">
        <v>25</v>
      </c>
      <c r="I554" s="463"/>
      <c r="J554" s="2"/>
      <c r="K554" s="3"/>
      <c r="L554" s="5"/>
      <c r="M554" s="4"/>
    </row>
    <row r="555" spans="1:13" ht="20.100000000000001" customHeight="1">
      <c r="A555" s="454"/>
      <c r="B555" s="22">
        <v>18</v>
      </c>
      <c r="C555" s="23" t="s">
        <v>36</v>
      </c>
      <c r="D555" s="253" t="s">
        <v>37</v>
      </c>
      <c r="E555" s="253" t="s">
        <v>38</v>
      </c>
      <c r="F555" s="24"/>
      <c r="G555" s="24"/>
      <c r="H555" s="25">
        <v>25</v>
      </c>
      <c r="I555" s="463"/>
      <c r="J555" s="2"/>
      <c r="K555" s="3"/>
      <c r="L555" s="5"/>
      <c r="M555" s="4"/>
    </row>
    <row r="556" spans="1:13" ht="20.100000000000001" customHeight="1">
      <c r="A556" s="454"/>
      <c r="B556" s="22">
        <v>18</v>
      </c>
      <c r="C556" s="23" t="s">
        <v>36</v>
      </c>
      <c r="D556" s="253" t="s">
        <v>37</v>
      </c>
      <c r="E556" s="253" t="s">
        <v>38</v>
      </c>
      <c r="F556" s="24"/>
      <c r="G556" s="24"/>
      <c r="H556" s="25">
        <v>25</v>
      </c>
      <c r="I556" s="463"/>
      <c r="J556" s="165">
        <f>SUM(H554:H556)</f>
        <v>75</v>
      </c>
      <c r="K556" s="3"/>
      <c r="L556" s="5"/>
      <c r="M556" s="4"/>
    </row>
    <row r="557" spans="1:13" ht="20.100000000000001" customHeight="1">
      <c r="A557" s="454"/>
      <c r="B557" s="22">
        <v>19</v>
      </c>
      <c r="C557" s="23" t="s">
        <v>69</v>
      </c>
      <c r="D557" s="253" t="s">
        <v>70</v>
      </c>
      <c r="E557" s="253" t="s">
        <v>492</v>
      </c>
      <c r="F557" s="24"/>
      <c r="G557" s="24"/>
      <c r="H557" s="25">
        <v>78609.72</v>
      </c>
      <c r="I557" s="463"/>
      <c r="J557" s="2"/>
      <c r="K557" s="3"/>
      <c r="L557" s="5"/>
      <c r="M557" s="4"/>
    </row>
    <row r="558" spans="1:13" ht="20.100000000000001" customHeight="1">
      <c r="A558" s="454"/>
      <c r="B558" s="22">
        <v>20</v>
      </c>
      <c r="C558" s="23" t="s">
        <v>112</v>
      </c>
      <c r="D558" s="253" t="s">
        <v>113</v>
      </c>
      <c r="E558" s="253" t="s">
        <v>493</v>
      </c>
      <c r="F558" s="24"/>
      <c r="G558" s="24"/>
      <c r="H558" s="25">
        <v>51530</v>
      </c>
      <c r="I558" s="463"/>
      <c r="J558" s="2"/>
      <c r="K558" s="3"/>
      <c r="L558" s="5"/>
      <c r="M558" s="4"/>
    </row>
    <row r="559" spans="1:13" ht="20.100000000000001" customHeight="1">
      <c r="A559" s="454"/>
      <c r="B559" s="22">
        <v>20</v>
      </c>
      <c r="C559" s="23" t="s">
        <v>213</v>
      </c>
      <c r="D559" s="253" t="s">
        <v>214</v>
      </c>
      <c r="E559" s="253" t="s">
        <v>494</v>
      </c>
      <c r="F559" s="24"/>
      <c r="G559" s="24"/>
      <c r="H559" s="25">
        <v>33972.5</v>
      </c>
      <c r="I559" s="463"/>
      <c r="J559" s="2"/>
      <c r="K559" s="3"/>
      <c r="L559" s="5"/>
      <c r="M559" s="4"/>
    </row>
    <row r="560" spans="1:13" ht="20.100000000000001" customHeight="1">
      <c r="A560" s="454"/>
      <c r="B560" s="22">
        <v>21</v>
      </c>
      <c r="C560" s="23" t="s">
        <v>246</v>
      </c>
      <c r="D560" s="254" t="s">
        <v>247</v>
      </c>
      <c r="E560" s="254" t="s">
        <v>495</v>
      </c>
      <c r="F560" s="24"/>
      <c r="G560" s="24"/>
      <c r="H560" s="25">
        <v>25708.42</v>
      </c>
      <c r="I560" s="463"/>
      <c r="J560" s="2"/>
      <c r="K560" s="3"/>
      <c r="L560" s="5"/>
      <c r="M560" s="4"/>
    </row>
    <row r="561" spans="1:13" ht="20.100000000000001" customHeight="1">
      <c r="A561" s="454"/>
      <c r="B561" s="22">
        <v>21</v>
      </c>
      <c r="C561" s="399" t="s">
        <v>168</v>
      </c>
      <c r="D561" s="253" t="s">
        <v>169</v>
      </c>
      <c r="E561" s="253" t="s">
        <v>496</v>
      </c>
      <c r="F561" s="24"/>
      <c r="G561" s="24"/>
      <c r="H561" s="203">
        <v>37593.56</v>
      </c>
      <c r="I561" s="463"/>
      <c r="J561" s="2"/>
      <c r="K561" s="3"/>
      <c r="L561" s="5"/>
      <c r="M561" s="4"/>
    </row>
    <row r="562" spans="1:13" ht="20.100000000000001" customHeight="1">
      <c r="A562" s="454"/>
      <c r="B562" s="22">
        <v>21</v>
      </c>
      <c r="C562" s="23" t="s">
        <v>452</v>
      </c>
      <c r="D562" s="254" t="s">
        <v>453</v>
      </c>
      <c r="E562" s="254" t="s">
        <v>497</v>
      </c>
      <c r="F562" s="24"/>
      <c r="G562" s="24"/>
      <c r="H562" s="25">
        <v>2118.6</v>
      </c>
      <c r="I562" s="463"/>
      <c r="J562" s="2"/>
      <c r="K562" s="3"/>
      <c r="L562" s="5"/>
      <c r="M562" s="4"/>
    </row>
    <row r="563" spans="1:13" ht="20.100000000000001" customHeight="1">
      <c r="A563" s="454"/>
      <c r="B563" s="22">
        <v>25</v>
      </c>
      <c r="C563" s="23" t="s">
        <v>159</v>
      </c>
      <c r="D563" s="14" t="s">
        <v>160</v>
      </c>
      <c r="E563" s="14" t="s">
        <v>498</v>
      </c>
      <c r="F563" s="24"/>
      <c r="G563" s="24"/>
      <c r="H563" s="25">
        <v>7280</v>
      </c>
      <c r="I563" s="463"/>
      <c r="J563" s="2"/>
      <c r="K563" s="3"/>
      <c r="L563" s="5"/>
      <c r="M563" s="4"/>
    </row>
    <row r="564" spans="1:13" ht="20.100000000000001" customHeight="1">
      <c r="A564" s="454"/>
      <c r="B564" s="22">
        <v>26</v>
      </c>
      <c r="C564" s="399" t="s">
        <v>168</v>
      </c>
      <c r="D564" s="23" t="s">
        <v>169</v>
      </c>
      <c r="E564" s="23" t="s">
        <v>488</v>
      </c>
      <c r="F564" s="24"/>
      <c r="G564" s="24"/>
      <c r="H564" s="203">
        <v>61646.9</v>
      </c>
      <c r="I564" s="463"/>
      <c r="J564" s="2"/>
      <c r="K564" s="3"/>
      <c r="L564" s="5"/>
      <c r="M564" s="4"/>
    </row>
    <row r="565" spans="1:13" ht="20.100000000000001" customHeight="1">
      <c r="A565" s="454"/>
      <c r="B565" s="22">
        <v>26</v>
      </c>
      <c r="C565" s="399" t="s">
        <v>168</v>
      </c>
      <c r="D565" s="23" t="s">
        <v>169</v>
      </c>
      <c r="E565" s="23" t="s">
        <v>172</v>
      </c>
      <c r="F565" s="24"/>
      <c r="G565" s="24"/>
      <c r="H565" s="203">
        <v>4022.12</v>
      </c>
      <c r="I565" s="463"/>
      <c r="J565" s="2"/>
      <c r="K565" s="3"/>
      <c r="L565" s="5"/>
      <c r="M565" s="4"/>
    </row>
    <row r="566" spans="1:13" ht="20.100000000000001" customHeight="1">
      <c r="A566" s="454"/>
      <c r="B566" s="22">
        <v>26</v>
      </c>
      <c r="C566" s="23" t="s">
        <v>96</v>
      </c>
      <c r="D566" s="23" t="s">
        <v>97</v>
      </c>
      <c r="E566" s="23" t="s">
        <v>499</v>
      </c>
      <c r="F566" s="24"/>
      <c r="G566" s="24" t="s">
        <v>500</v>
      </c>
      <c r="H566" s="25">
        <v>22750</v>
      </c>
      <c r="I566" s="463"/>
      <c r="J566" s="2"/>
      <c r="K566" s="3"/>
      <c r="L566" s="5"/>
      <c r="M566" s="4"/>
    </row>
    <row r="567" spans="1:13" ht="20.100000000000001" customHeight="1">
      <c r="A567" s="454"/>
      <c r="B567" s="22">
        <v>26</v>
      </c>
      <c r="C567" s="23" t="s">
        <v>501</v>
      </c>
      <c r="D567" s="14" t="s">
        <v>502</v>
      </c>
      <c r="E567" s="14" t="s">
        <v>503</v>
      </c>
      <c r="F567" s="24"/>
      <c r="G567" s="24"/>
      <c r="H567" s="25">
        <v>1358.9</v>
      </c>
      <c r="I567" s="463"/>
      <c r="J567" s="2"/>
      <c r="K567" s="3"/>
      <c r="L567" s="5"/>
      <c r="M567" s="4"/>
    </row>
    <row r="568" spans="1:13" ht="20.100000000000001" customHeight="1">
      <c r="A568" s="454"/>
      <c r="B568" s="22">
        <v>26</v>
      </c>
      <c r="C568" s="399" t="s">
        <v>168</v>
      </c>
      <c r="D568" s="23" t="s">
        <v>169</v>
      </c>
      <c r="E568" s="23" t="s">
        <v>257</v>
      </c>
      <c r="F568" s="24"/>
      <c r="G568" s="24"/>
      <c r="H568" s="203">
        <v>10820</v>
      </c>
      <c r="I568" s="463"/>
      <c r="J568" s="2"/>
      <c r="K568" s="3"/>
      <c r="L568" s="5"/>
      <c r="M568" s="4"/>
    </row>
    <row r="569" spans="1:13" ht="20.100000000000001" customHeight="1">
      <c r="A569" s="454"/>
      <c r="B569" s="22">
        <v>26</v>
      </c>
      <c r="C569" s="23" t="s">
        <v>47</v>
      </c>
      <c r="D569" s="23" t="s">
        <v>48</v>
      </c>
      <c r="E569" s="23" t="s">
        <v>504</v>
      </c>
      <c r="F569" s="24"/>
      <c r="G569" s="24"/>
      <c r="H569" s="25">
        <v>41600</v>
      </c>
      <c r="I569" s="463"/>
      <c r="J569" s="2"/>
      <c r="K569" s="3"/>
      <c r="L569" s="5"/>
      <c r="M569" s="4"/>
    </row>
    <row r="570" spans="1:13" ht="20.100000000000001" customHeight="1">
      <c r="A570" s="454"/>
      <c r="B570" s="22">
        <v>26</v>
      </c>
      <c r="C570" s="23" t="s">
        <v>30</v>
      </c>
      <c r="D570" s="23" t="s">
        <v>31</v>
      </c>
      <c r="E570" s="23" t="s">
        <v>376</v>
      </c>
      <c r="F570" s="24"/>
      <c r="G570" s="24"/>
      <c r="H570" s="25">
        <v>50000</v>
      </c>
      <c r="I570" s="463"/>
      <c r="J570" s="2"/>
      <c r="K570" s="3"/>
      <c r="L570" s="5"/>
      <c r="M570" s="4"/>
    </row>
    <row r="571" spans="1:13" ht="20.100000000000001" customHeight="1">
      <c r="A571" s="454"/>
      <c r="B571" s="22">
        <v>26</v>
      </c>
      <c r="C571" s="23" t="s">
        <v>36</v>
      </c>
      <c r="D571" s="253" t="s">
        <v>37</v>
      </c>
      <c r="E571" s="253" t="s">
        <v>38</v>
      </c>
      <c r="F571" s="24"/>
      <c r="G571" s="24"/>
      <c r="H571" s="25">
        <v>25</v>
      </c>
      <c r="I571" s="463"/>
      <c r="J571" s="165">
        <f>SUM(H571)</f>
        <v>25</v>
      </c>
      <c r="K571" s="3"/>
      <c r="L571" s="5"/>
      <c r="M571" s="4"/>
    </row>
    <row r="572" spans="1:13" ht="20.100000000000001" customHeight="1">
      <c r="A572" s="454"/>
      <c r="B572" s="22">
        <v>28</v>
      </c>
      <c r="C572" s="23" t="s">
        <v>246</v>
      </c>
      <c r="D572" s="23" t="s">
        <v>247</v>
      </c>
      <c r="E572" s="23" t="s">
        <v>505</v>
      </c>
      <c r="F572" s="24"/>
      <c r="G572" s="24"/>
      <c r="H572" s="25">
        <v>2910</v>
      </c>
      <c r="I572" s="463"/>
      <c r="J572" s="2"/>
      <c r="K572" s="3"/>
      <c r="L572" s="5"/>
      <c r="M572" s="4"/>
    </row>
    <row r="573" spans="1:13" ht="20.100000000000001" customHeight="1">
      <c r="A573" s="454"/>
      <c r="B573" s="22">
        <v>28</v>
      </c>
      <c r="C573" s="23" t="s">
        <v>483</v>
      </c>
      <c r="D573" s="23" t="s">
        <v>484</v>
      </c>
      <c r="E573" s="23" t="s">
        <v>506</v>
      </c>
      <c r="F573" s="24"/>
      <c r="G573" s="24"/>
      <c r="H573" s="25">
        <v>40000</v>
      </c>
      <c r="I573" s="463"/>
      <c r="J573" s="2"/>
      <c r="K573" s="3"/>
      <c r="L573" s="5"/>
      <c r="M573" s="4"/>
    </row>
    <row r="574" spans="1:13" ht="20.100000000000001" customHeight="1">
      <c r="A574" s="454"/>
      <c r="B574" s="22">
        <v>29</v>
      </c>
      <c r="C574" s="23" t="s">
        <v>507</v>
      </c>
      <c r="D574" s="23" t="s">
        <v>329</v>
      </c>
      <c r="E574" s="23" t="s">
        <v>508</v>
      </c>
      <c r="F574" s="24"/>
      <c r="G574" s="24">
        <v>4000</v>
      </c>
      <c r="H574" s="25"/>
      <c r="I574" s="463"/>
      <c r="J574" s="2"/>
      <c r="K574" s="3"/>
      <c r="L574" s="5"/>
      <c r="M574" s="4"/>
    </row>
    <row r="575" spans="1:13" ht="20.100000000000001" customHeight="1">
      <c r="A575" s="454"/>
      <c r="B575" s="22">
        <v>29</v>
      </c>
      <c r="C575" s="23" t="s">
        <v>276</v>
      </c>
      <c r="D575" s="23" t="s">
        <v>277</v>
      </c>
      <c r="E575" s="23" t="s">
        <v>509</v>
      </c>
      <c r="F575" s="24"/>
      <c r="G575" s="24"/>
      <c r="H575" s="25">
        <v>116981</v>
      </c>
      <c r="I575" s="463"/>
      <c r="J575" s="2"/>
      <c r="K575" s="3"/>
      <c r="L575" s="5"/>
      <c r="M575" s="4"/>
    </row>
    <row r="576" spans="1:13" ht="20.100000000000001" customHeight="1">
      <c r="A576" s="454"/>
      <c r="B576" s="22">
        <v>29</v>
      </c>
      <c r="C576" s="23" t="s">
        <v>36</v>
      </c>
      <c r="D576" s="23" t="s">
        <v>37</v>
      </c>
      <c r="E576" s="23" t="s">
        <v>510</v>
      </c>
      <c r="F576" s="24"/>
      <c r="G576" s="24"/>
      <c r="H576" s="25">
        <v>10</v>
      </c>
      <c r="I576" s="463"/>
      <c r="J576" s="165">
        <f>SUM(H576)</f>
        <v>10</v>
      </c>
      <c r="K576" s="3"/>
      <c r="L576" s="5"/>
      <c r="M576" s="4"/>
    </row>
    <row r="577" spans="1:13" ht="20.100000000000001" customHeight="1">
      <c r="A577" s="454"/>
      <c r="B577" s="22">
        <v>30</v>
      </c>
      <c r="C577" s="23" t="s">
        <v>159</v>
      </c>
      <c r="D577" s="23" t="s">
        <v>160</v>
      </c>
      <c r="E577" s="23" t="s">
        <v>511</v>
      </c>
      <c r="F577" s="24"/>
      <c r="G577" s="24"/>
      <c r="H577" s="25">
        <v>11424</v>
      </c>
      <c r="I577" s="463"/>
      <c r="J577" s="165"/>
      <c r="K577" s="3"/>
      <c r="L577" s="5"/>
      <c r="M577" s="4"/>
    </row>
    <row r="578" spans="1:13" ht="20.100000000000001" customHeight="1">
      <c r="A578" s="454"/>
      <c r="B578" s="22">
        <v>30</v>
      </c>
      <c r="C578" s="23" t="s">
        <v>246</v>
      </c>
      <c r="D578" s="23" t="s">
        <v>247</v>
      </c>
      <c r="E578" s="23" t="s">
        <v>512</v>
      </c>
      <c r="F578" s="24"/>
      <c r="G578" s="24"/>
      <c r="H578" s="25">
        <v>14715.51</v>
      </c>
      <c r="I578" s="463"/>
      <c r="J578" s="2"/>
      <c r="K578" s="3"/>
      <c r="L578" s="5"/>
      <c r="M578" s="4"/>
    </row>
    <row r="579" spans="1:13" ht="20.100000000000001" customHeight="1">
      <c r="A579" s="454"/>
      <c r="B579" s="22">
        <v>30</v>
      </c>
      <c r="C579" s="399" t="s">
        <v>168</v>
      </c>
      <c r="D579" s="23" t="s">
        <v>169</v>
      </c>
      <c r="E579" s="23" t="s">
        <v>488</v>
      </c>
      <c r="F579" s="24"/>
      <c r="G579" s="24"/>
      <c r="H579" s="203">
        <v>20759</v>
      </c>
      <c r="I579" s="463"/>
      <c r="J579" s="2"/>
      <c r="K579" s="3"/>
      <c r="L579" s="5"/>
      <c r="M579" s="4"/>
    </row>
    <row r="580" spans="1:13" ht="20.100000000000001" customHeight="1">
      <c r="A580" s="454"/>
      <c r="B580" s="22">
        <v>30</v>
      </c>
      <c r="C580" s="399" t="s">
        <v>168</v>
      </c>
      <c r="D580" s="23" t="s">
        <v>169</v>
      </c>
      <c r="E580" s="23" t="s">
        <v>257</v>
      </c>
      <c r="F580" s="24"/>
      <c r="G580" s="24"/>
      <c r="H580" s="203">
        <v>4500</v>
      </c>
      <c r="I580" s="463"/>
      <c r="J580" s="2"/>
      <c r="K580" s="3"/>
      <c r="L580" s="5"/>
      <c r="M580" s="4"/>
    </row>
    <row r="581" spans="1:13" ht="20.100000000000001" customHeight="1">
      <c r="A581" s="454"/>
      <c r="B581" s="22">
        <v>30</v>
      </c>
      <c r="C581" s="399" t="s">
        <v>168</v>
      </c>
      <c r="D581" s="23" t="s">
        <v>169</v>
      </c>
      <c r="E581" s="23" t="s">
        <v>172</v>
      </c>
      <c r="F581" s="24"/>
      <c r="G581" s="24"/>
      <c r="H581" s="203">
        <v>24455.25</v>
      </c>
      <c r="I581" s="463"/>
      <c r="J581" s="2"/>
      <c r="K581" s="3"/>
      <c r="L581" s="5"/>
      <c r="M581" s="4"/>
    </row>
    <row r="582" spans="1:13" ht="20.100000000000001" customHeight="1">
      <c r="A582" s="454"/>
      <c r="B582" s="22">
        <v>30</v>
      </c>
      <c r="C582" s="23" t="s">
        <v>452</v>
      </c>
      <c r="D582" s="23" t="s">
        <v>453</v>
      </c>
      <c r="E582" s="23" t="s">
        <v>513</v>
      </c>
      <c r="F582" s="24"/>
      <c r="G582" s="24"/>
      <c r="H582" s="25">
        <v>2118.6</v>
      </c>
      <c r="I582" s="463"/>
      <c r="J582" s="2"/>
      <c r="K582" s="3"/>
      <c r="L582" s="5"/>
      <c r="M582" s="4"/>
    </row>
    <row r="583" spans="1:13" ht="20.100000000000001" customHeight="1">
      <c r="A583" s="454"/>
      <c r="B583" s="22">
        <v>30</v>
      </c>
      <c r="C583" s="399" t="s">
        <v>168</v>
      </c>
      <c r="D583" s="23" t="s">
        <v>169</v>
      </c>
      <c r="E583" s="23" t="s">
        <v>471</v>
      </c>
      <c r="F583" s="24"/>
      <c r="G583" s="24"/>
      <c r="H583" s="203">
        <v>8744.7999999999993</v>
      </c>
      <c r="I583" s="463"/>
      <c r="J583" s="2"/>
      <c r="K583" s="3"/>
      <c r="L583" s="5"/>
      <c r="M583" s="4"/>
    </row>
    <row r="584" spans="1:13" ht="20.100000000000001" customHeight="1">
      <c r="A584" s="454"/>
      <c r="B584" s="22">
        <v>30</v>
      </c>
      <c r="C584" s="23" t="s">
        <v>36</v>
      </c>
      <c r="D584" s="253" t="s">
        <v>37</v>
      </c>
      <c r="E584" s="253" t="s">
        <v>38</v>
      </c>
      <c r="F584" s="24"/>
      <c r="G584" s="24"/>
      <c r="H584" s="57">
        <v>25</v>
      </c>
      <c r="I584" s="463"/>
      <c r="J584" s="165">
        <f>SUM(H584)</f>
        <v>25</v>
      </c>
      <c r="K584" s="3"/>
      <c r="L584" s="5"/>
      <c r="M584" s="4"/>
    </row>
    <row r="585" spans="1:13" ht="20.100000000000001" customHeight="1">
      <c r="A585" s="454"/>
      <c r="B585" s="22">
        <v>30</v>
      </c>
      <c r="C585" s="23" t="s">
        <v>213</v>
      </c>
      <c r="D585" s="23" t="s">
        <v>214</v>
      </c>
      <c r="E585" s="23" t="s">
        <v>514</v>
      </c>
      <c r="F585" s="24"/>
      <c r="G585" s="24"/>
      <c r="H585" s="25">
        <v>19400</v>
      </c>
      <c r="I585" s="463"/>
      <c r="J585" s="2"/>
      <c r="K585" s="3"/>
      <c r="L585" s="5"/>
      <c r="M585" s="4"/>
    </row>
    <row r="586" spans="1:13" ht="20.100000000000001" customHeight="1">
      <c r="A586" s="454"/>
      <c r="B586" s="22">
        <v>30</v>
      </c>
      <c r="C586" s="23" t="s">
        <v>159</v>
      </c>
      <c r="D586" s="23" t="s">
        <v>160</v>
      </c>
      <c r="E586" s="23" t="s">
        <v>515</v>
      </c>
      <c r="F586" s="24"/>
      <c r="G586" s="24"/>
      <c r="H586" s="25">
        <v>25580</v>
      </c>
      <c r="I586" s="463"/>
      <c r="J586" s="2"/>
      <c r="K586" s="3"/>
      <c r="L586" s="5"/>
      <c r="M586" s="4"/>
    </row>
    <row r="587" spans="1:13" ht="20.100000000000001" customHeight="1">
      <c r="A587" s="454"/>
      <c r="B587" s="22">
        <v>30</v>
      </c>
      <c r="C587" s="23" t="s">
        <v>246</v>
      </c>
      <c r="D587" s="23" t="s">
        <v>247</v>
      </c>
      <c r="E587" s="23" t="s">
        <v>516</v>
      </c>
      <c r="F587" s="24"/>
      <c r="G587" s="24"/>
      <c r="H587" s="25">
        <v>11640</v>
      </c>
      <c r="I587" s="463"/>
      <c r="J587" s="2"/>
      <c r="K587" s="3"/>
      <c r="L587" s="5"/>
      <c r="M587" s="4"/>
    </row>
    <row r="588" spans="1:13" ht="20.100000000000001" customHeight="1">
      <c r="A588" s="454"/>
      <c r="B588" s="22">
        <v>30</v>
      </c>
      <c r="C588" s="23" t="s">
        <v>269</v>
      </c>
      <c r="D588" s="23" t="s">
        <v>270</v>
      </c>
      <c r="E588" s="23" t="s">
        <v>517</v>
      </c>
      <c r="F588" s="24"/>
      <c r="G588" s="24">
        <v>747.36</v>
      </c>
      <c r="H588" s="25"/>
      <c r="I588" s="463"/>
      <c r="J588" s="2"/>
      <c r="K588" s="3"/>
      <c r="L588" s="5"/>
      <c r="M588" s="4"/>
    </row>
    <row r="589" spans="1:13" ht="20.100000000000001" customHeight="1" thickBot="1">
      <c r="A589" s="455"/>
      <c r="B589" s="45"/>
      <c r="C589" s="533" t="s">
        <v>16</v>
      </c>
      <c r="D589" s="534"/>
      <c r="E589" s="534"/>
      <c r="F589" s="549"/>
      <c r="G589" s="240">
        <f>SUM(G485:G588)</f>
        <v>6649.1399999999994</v>
      </c>
      <c r="H589" s="255">
        <f>SUM(H485:H588)</f>
        <v>6451540.9799999986</v>
      </c>
      <c r="I589" s="487"/>
      <c r="J589" s="30"/>
      <c r="K589" s="30"/>
      <c r="L589" s="167"/>
      <c r="M589" s="166"/>
    </row>
    <row r="590" spans="1:13" ht="20.100000000000001" customHeight="1">
      <c r="A590" s="453" t="s">
        <v>17</v>
      </c>
      <c r="B590" s="81"/>
      <c r="C590" s="32"/>
      <c r="D590" s="33"/>
      <c r="E590" s="33"/>
      <c r="F590" s="34"/>
      <c r="G590" s="35"/>
      <c r="H590" s="36"/>
      <c r="I590" s="482">
        <f>I445+G593-H593</f>
        <v>223803.77</v>
      </c>
      <c r="J590" s="15"/>
      <c r="K590" s="3"/>
      <c r="L590" s="5"/>
      <c r="M590" s="4"/>
    </row>
    <row r="591" spans="1:13" ht="20.100000000000001" customHeight="1">
      <c r="A591" s="454"/>
      <c r="B591" s="22"/>
      <c r="C591" s="14"/>
      <c r="D591" s="39"/>
      <c r="E591" s="39"/>
      <c r="F591" s="40"/>
      <c r="G591" s="41"/>
      <c r="H591" s="42"/>
      <c r="I591" s="456"/>
      <c r="J591" s="15"/>
      <c r="K591" s="3"/>
      <c r="L591" s="5"/>
      <c r="M591" s="4"/>
    </row>
    <row r="592" spans="1:13" ht="20.100000000000001" customHeight="1">
      <c r="A592" s="454"/>
      <c r="B592" s="22"/>
      <c r="C592" s="39"/>
      <c r="D592" s="39"/>
      <c r="E592" s="39"/>
      <c r="F592" s="40"/>
      <c r="G592" s="41"/>
      <c r="H592" s="42"/>
      <c r="I592" s="456"/>
      <c r="J592" s="15"/>
      <c r="K592" s="3"/>
      <c r="L592" s="5"/>
      <c r="M592" s="4"/>
    </row>
    <row r="593" spans="1:13" ht="20.100000000000001" customHeight="1">
      <c r="A593" s="454"/>
      <c r="B593" s="22"/>
      <c r="C593" s="457" t="s">
        <v>18</v>
      </c>
      <c r="D593" s="458"/>
      <c r="E593" s="458"/>
      <c r="F593" s="459"/>
      <c r="G593" s="43">
        <f>SUM(G590:G592)</f>
        <v>0</v>
      </c>
      <c r="H593" s="44">
        <f>SUM(H590:H592)</f>
        <v>0</v>
      </c>
      <c r="I593" s="456"/>
      <c r="J593" s="15"/>
      <c r="K593" s="3"/>
      <c r="L593" s="5"/>
      <c r="M593" s="4"/>
    </row>
    <row r="594" spans="1:13" ht="20.100000000000001" customHeight="1" thickBot="1">
      <c r="A594" s="455"/>
      <c r="B594" s="45"/>
      <c r="C594" s="46" t="s">
        <v>42</v>
      </c>
      <c r="D594" s="47"/>
      <c r="E594" s="47">
        <v>35</v>
      </c>
      <c r="F594" s="48"/>
      <c r="G594" s="186">
        <f>G593*E594</f>
        <v>0</v>
      </c>
      <c r="H594" s="232">
        <f>H593*E594</f>
        <v>0</v>
      </c>
      <c r="I594" s="188">
        <f>I590*E594</f>
        <v>7833131.9499999993</v>
      </c>
      <c r="J594" s="29"/>
      <c r="K594" s="30"/>
      <c r="L594" s="167"/>
      <c r="M594" s="166"/>
    </row>
    <row r="595" spans="1:13" ht="20.100000000000001" customHeight="1">
      <c r="A595" s="483" t="s">
        <v>20</v>
      </c>
      <c r="B595" s="81">
        <v>1</v>
      </c>
      <c r="C595" s="33" t="s">
        <v>43</v>
      </c>
      <c r="D595" s="256" t="s">
        <v>44</v>
      </c>
      <c r="E595" s="253" t="s">
        <v>518</v>
      </c>
      <c r="F595" s="249"/>
      <c r="G595" s="250"/>
      <c r="H595" s="250">
        <v>1190</v>
      </c>
      <c r="I595" s="486">
        <f>I451+G664-H664</f>
        <v>150959.84000000003</v>
      </c>
      <c r="J595" s="15"/>
      <c r="K595" s="3"/>
      <c r="L595" s="5"/>
      <c r="M595" s="4"/>
    </row>
    <row r="596" spans="1:13" ht="20.100000000000001" customHeight="1">
      <c r="A596" s="484"/>
      <c r="B596" s="22">
        <v>1</v>
      </c>
      <c r="C596" s="39" t="s">
        <v>96</v>
      </c>
      <c r="D596" s="253" t="s">
        <v>97</v>
      </c>
      <c r="E596" s="253" t="s">
        <v>519</v>
      </c>
      <c r="F596" s="249"/>
      <c r="G596" s="250"/>
      <c r="H596" s="250">
        <v>680</v>
      </c>
      <c r="I596" s="463"/>
      <c r="J596" s="15"/>
      <c r="K596" s="3"/>
      <c r="L596" s="5"/>
      <c r="M596" s="4"/>
    </row>
    <row r="597" spans="1:13" ht="20.100000000000001" customHeight="1">
      <c r="A597" s="484"/>
      <c r="B597" s="22">
        <v>2</v>
      </c>
      <c r="C597" s="39" t="s">
        <v>501</v>
      </c>
      <c r="D597" s="253" t="s">
        <v>502</v>
      </c>
      <c r="E597" s="253" t="s">
        <v>520</v>
      </c>
      <c r="F597" s="251"/>
      <c r="G597" s="250"/>
      <c r="H597" s="250">
        <v>210</v>
      </c>
      <c r="I597" s="463"/>
      <c r="J597" s="15"/>
      <c r="K597" s="3"/>
      <c r="L597" s="5"/>
      <c r="M597" s="4"/>
    </row>
    <row r="598" spans="1:13" ht="20.100000000000001" customHeight="1">
      <c r="A598" s="484"/>
      <c r="B598" s="22">
        <v>2</v>
      </c>
      <c r="C598" s="39" t="s">
        <v>96</v>
      </c>
      <c r="D598" s="253" t="s">
        <v>97</v>
      </c>
      <c r="E598" s="253" t="s">
        <v>521</v>
      </c>
      <c r="F598" s="251"/>
      <c r="G598" s="250"/>
      <c r="H598" s="250">
        <v>1505</v>
      </c>
      <c r="I598" s="463"/>
      <c r="J598" s="15"/>
      <c r="K598" s="3"/>
      <c r="L598" s="5"/>
      <c r="M598" s="4"/>
    </row>
    <row r="599" spans="1:13" ht="20.100000000000001" customHeight="1">
      <c r="A599" s="484"/>
      <c r="B599" s="22">
        <v>3</v>
      </c>
      <c r="C599" s="39" t="s">
        <v>199</v>
      </c>
      <c r="D599" s="253" t="s">
        <v>200</v>
      </c>
      <c r="E599" s="253" t="s">
        <v>522</v>
      </c>
      <c r="F599" s="257"/>
      <c r="G599" s="250"/>
      <c r="H599" s="250">
        <v>260</v>
      </c>
      <c r="I599" s="463"/>
      <c r="J599" s="15"/>
      <c r="K599" s="3"/>
      <c r="L599" s="5"/>
      <c r="M599" s="4"/>
    </row>
    <row r="600" spans="1:13" ht="20.100000000000001" customHeight="1">
      <c r="A600" s="484"/>
      <c r="B600" s="22">
        <v>5</v>
      </c>
      <c r="C600" s="39" t="s">
        <v>96</v>
      </c>
      <c r="D600" s="253" t="s">
        <v>97</v>
      </c>
      <c r="E600" s="253" t="s">
        <v>523</v>
      </c>
      <c r="F600" s="257"/>
      <c r="G600" s="250"/>
      <c r="H600" s="250">
        <v>520</v>
      </c>
      <c r="I600" s="463"/>
      <c r="J600" s="15"/>
      <c r="K600" s="3"/>
      <c r="L600" s="5"/>
      <c r="M600" s="4"/>
    </row>
    <row r="601" spans="1:13" ht="20.100000000000001" customHeight="1">
      <c r="A601" s="484"/>
      <c r="B601" s="22">
        <v>5</v>
      </c>
      <c r="C601" s="39" t="s">
        <v>43</v>
      </c>
      <c r="D601" s="253" t="s">
        <v>44</v>
      </c>
      <c r="E601" s="253" t="s">
        <v>524</v>
      </c>
      <c r="F601" s="257"/>
      <c r="G601" s="250"/>
      <c r="H601" s="250">
        <v>1000</v>
      </c>
      <c r="I601" s="463"/>
      <c r="J601" s="15"/>
      <c r="K601" s="3"/>
      <c r="L601" s="5"/>
      <c r="M601" s="4"/>
    </row>
    <row r="602" spans="1:13" ht="20.100000000000001" customHeight="1">
      <c r="A602" s="484"/>
      <c r="B602" s="22">
        <v>5</v>
      </c>
      <c r="C602" s="39" t="s">
        <v>452</v>
      </c>
      <c r="D602" s="253" t="s">
        <v>453</v>
      </c>
      <c r="E602" s="253" t="s">
        <v>525</v>
      </c>
      <c r="F602" s="257"/>
      <c r="G602" s="250"/>
      <c r="H602" s="250">
        <v>48</v>
      </c>
      <c r="I602" s="463"/>
      <c r="J602" s="15"/>
      <c r="K602" s="3"/>
      <c r="L602" s="5"/>
      <c r="M602" s="4"/>
    </row>
    <row r="603" spans="1:13" ht="20.100000000000001" customHeight="1">
      <c r="A603" s="484"/>
      <c r="B603" s="22">
        <v>5</v>
      </c>
      <c r="C603" s="39" t="s">
        <v>96</v>
      </c>
      <c r="D603" s="253" t="s">
        <v>97</v>
      </c>
      <c r="E603" s="253" t="s">
        <v>526</v>
      </c>
      <c r="F603" s="257"/>
      <c r="G603" s="250"/>
      <c r="H603" s="250">
        <v>350</v>
      </c>
      <c r="I603" s="463"/>
      <c r="J603" s="15"/>
      <c r="K603" s="3"/>
      <c r="L603" s="5"/>
      <c r="M603" s="4"/>
    </row>
    <row r="604" spans="1:13" ht="20.100000000000001" customHeight="1">
      <c r="A604" s="484"/>
      <c r="B604" s="22">
        <v>5</v>
      </c>
      <c r="C604" s="39" t="s">
        <v>43</v>
      </c>
      <c r="D604" s="253" t="s">
        <v>44</v>
      </c>
      <c r="E604" s="253" t="s">
        <v>527</v>
      </c>
      <c r="F604" s="257"/>
      <c r="G604" s="250"/>
      <c r="H604" s="250">
        <v>1000</v>
      </c>
      <c r="I604" s="463"/>
      <c r="J604" s="15"/>
      <c r="K604" s="3"/>
      <c r="L604" s="5"/>
      <c r="M604" s="4"/>
    </row>
    <row r="605" spans="1:13" ht="20.100000000000001" customHeight="1">
      <c r="A605" s="484"/>
      <c r="B605" s="22">
        <v>5</v>
      </c>
      <c r="C605" s="39" t="s">
        <v>43</v>
      </c>
      <c r="D605" s="253" t="s">
        <v>44</v>
      </c>
      <c r="E605" s="253" t="s">
        <v>528</v>
      </c>
      <c r="F605" s="257"/>
      <c r="G605" s="250"/>
      <c r="H605" s="250">
        <v>840</v>
      </c>
      <c r="I605" s="463"/>
      <c r="J605" s="15"/>
      <c r="K605" s="3"/>
      <c r="L605" s="5"/>
      <c r="M605" s="4"/>
    </row>
    <row r="606" spans="1:13" ht="20.100000000000001" customHeight="1">
      <c r="A606" s="484"/>
      <c r="B606" s="22">
        <v>3</v>
      </c>
      <c r="C606" s="39" t="s">
        <v>43</v>
      </c>
      <c r="D606" s="253" t="s">
        <v>44</v>
      </c>
      <c r="E606" s="253" t="s">
        <v>529</v>
      </c>
      <c r="F606" s="257"/>
      <c r="G606" s="250"/>
      <c r="H606" s="250">
        <v>1105</v>
      </c>
      <c r="I606" s="463"/>
      <c r="J606" s="15"/>
      <c r="K606" s="3"/>
      <c r="L606" s="5"/>
      <c r="M606" s="4"/>
    </row>
    <row r="607" spans="1:13" ht="20.100000000000001" customHeight="1">
      <c r="A607" s="484"/>
      <c r="B607" s="22">
        <v>6</v>
      </c>
      <c r="C607" s="39" t="s">
        <v>43</v>
      </c>
      <c r="D607" s="253" t="s">
        <v>44</v>
      </c>
      <c r="E607" s="253" t="s">
        <v>530</v>
      </c>
      <c r="F607" s="257"/>
      <c r="G607" s="250"/>
      <c r="H607" s="250">
        <v>1190</v>
      </c>
      <c r="I607" s="463"/>
      <c r="J607" s="15"/>
      <c r="K607" s="3"/>
      <c r="L607" s="5"/>
      <c r="M607" s="4"/>
    </row>
    <row r="608" spans="1:13" ht="20.100000000000001" customHeight="1">
      <c r="A608" s="484"/>
      <c r="B608" s="22">
        <v>6</v>
      </c>
      <c r="C608" s="39" t="s">
        <v>126</v>
      </c>
      <c r="D608" s="253" t="s">
        <v>127</v>
      </c>
      <c r="E608" s="253" t="s">
        <v>531</v>
      </c>
      <c r="F608" s="257"/>
      <c r="G608" s="250"/>
      <c r="H608" s="250">
        <v>37</v>
      </c>
      <c r="I608" s="463"/>
      <c r="J608" s="15"/>
      <c r="K608" s="3"/>
      <c r="L608" s="5"/>
      <c r="M608" s="4"/>
    </row>
    <row r="609" spans="1:13" ht="20.100000000000001" customHeight="1">
      <c r="A609" s="484"/>
      <c r="B609" s="22">
        <v>7</v>
      </c>
      <c r="C609" s="39" t="s">
        <v>501</v>
      </c>
      <c r="D609" s="253" t="s">
        <v>502</v>
      </c>
      <c r="E609" s="253" t="s">
        <v>532</v>
      </c>
      <c r="F609" s="257"/>
      <c r="G609" s="250"/>
      <c r="H609" s="250">
        <v>590</v>
      </c>
      <c r="I609" s="463"/>
      <c r="J609" s="15"/>
      <c r="K609" s="3"/>
      <c r="L609" s="5"/>
      <c r="M609" s="4"/>
    </row>
    <row r="610" spans="1:13" ht="20.100000000000001" customHeight="1">
      <c r="A610" s="484"/>
      <c r="B610" s="22">
        <v>7</v>
      </c>
      <c r="C610" s="39" t="s">
        <v>501</v>
      </c>
      <c r="D610" s="253" t="s">
        <v>502</v>
      </c>
      <c r="E610" s="253" t="s">
        <v>533</v>
      </c>
      <c r="F610" s="257"/>
      <c r="G610" s="250"/>
      <c r="H610" s="250">
        <v>570</v>
      </c>
      <c r="I610" s="463"/>
      <c r="J610" s="15"/>
      <c r="K610" s="3"/>
      <c r="L610" s="5"/>
      <c r="M610" s="4"/>
    </row>
    <row r="611" spans="1:13" ht="20.100000000000001" customHeight="1">
      <c r="A611" s="484"/>
      <c r="B611" s="22">
        <v>7</v>
      </c>
      <c r="C611" s="39" t="s">
        <v>126</v>
      </c>
      <c r="D611" s="253" t="s">
        <v>127</v>
      </c>
      <c r="E611" s="253" t="s">
        <v>531</v>
      </c>
      <c r="F611" s="257"/>
      <c r="G611" s="250"/>
      <c r="H611" s="250">
        <v>74</v>
      </c>
      <c r="I611" s="463"/>
      <c r="J611" s="15"/>
      <c r="K611" s="3"/>
      <c r="L611" s="5"/>
      <c r="M611" s="4"/>
    </row>
    <row r="612" spans="1:13" ht="20.100000000000001" customHeight="1">
      <c r="A612" s="484"/>
      <c r="B612" s="22">
        <v>7</v>
      </c>
      <c r="C612" s="39" t="s">
        <v>213</v>
      </c>
      <c r="D612" s="253" t="s">
        <v>214</v>
      </c>
      <c r="E612" s="253" t="s">
        <v>534</v>
      </c>
      <c r="F612" s="257"/>
      <c r="G612" s="250"/>
      <c r="H612" s="250">
        <v>880.09</v>
      </c>
      <c r="I612" s="463"/>
      <c r="J612" s="15"/>
      <c r="K612" s="3"/>
      <c r="L612" s="5"/>
      <c r="M612" s="4"/>
    </row>
    <row r="613" spans="1:13" ht="20.100000000000001" customHeight="1">
      <c r="A613" s="484"/>
      <c r="B613" s="22">
        <v>7</v>
      </c>
      <c r="C613" s="39" t="s">
        <v>452</v>
      </c>
      <c r="D613" s="253" t="s">
        <v>453</v>
      </c>
      <c r="E613" s="253" t="s">
        <v>535</v>
      </c>
      <c r="F613" s="257"/>
      <c r="G613" s="250"/>
      <c r="H613" s="250">
        <v>9760</v>
      </c>
      <c r="I613" s="463"/>
      <c r="J613" s="15"/>
      <c r="K613" s="3"/>
      <c r="L613" s="5"/>
      <c r="M613" s="4"/>
    </row>
    <row r="614" spans="1:13" ht="20.100000000000001" customHeight="1">
      <c r="A614" s="484"/>
      <c r="B614" s="22">
        <v>7</v>
      </c>
      <c r="C614" s="39" t="s">
        <v>139</v>
      </c>
      <c r="D614" s="253" t="s">
        <v>140</v>
      </c>
      <c r="E614" s="253" t="s">
        <v>536</v>
      </c>
      <c r="F614" s="257"/>
      <c r="G614" s="250"/>
      <c r="H614" s="250">
        <v>2670</v>
      </c>
      <c r="I614" s="463"/>
      <c r="J614" s="15"/>
      <c r="K614" s="3"/>
      <c r="L614" s="5"/>
      <c r="M614" s="4"/>
    </row>
    <row r="615" spans="1:13" ht="20.100000000000001" customHeight="1">
      <c r="A615" s="484"/>
      <c r="B615" s="22">
        <v>7</v>
      </c>
      <c r="C615" s="39" t="s">
        <v>126</v>
      </c>
      <c r="D615" s="253" t="s">
        <v>127</v>
      </c>
      <c r="E615" s="253" t="s">
        <v>537</v>
      </c>
      <c r="F615" s="257"/>
      <c r="G615" s="250"/>
      <c r="H615" s="250">
        <v>1197.05</v>
      </c>
      <c r="I615" s="463"/>
      <c r="J615" s="15"/>
      <c r="K615" s="3"/>
      <c r="L615" s="5"/>
      <c r="M615" s="4"/>
    </row>
    <row r="616" spans="1:13" ht="20.100000000000001" customHeight="1">
      <c r="A616" s="484"/>
      <c r="B616" s="22">
        <v>8</v>
      </c>
      <c r="C616" s="39" t="s">
        <v>112</v>
      </c>
      <c r="D616" s="253" t="s">
        <v>113</v>
      </c>
      <c r="E616" s="253" t="s">
        <v>538</v>
      </c>
      <c r="F616" s="257"/>
      <c r="G616" s="250"/>
      <c r="H616" s="250">
        <v>27990</v>
      </c>
      <c r="I616" s="463"/>
      <c r="J616" s="15"/>
      <c r="K616" s="3"/>
      <c r="L616" s="5"/>
      <c r="M616" s="4"/>
    </row>
    <row r="617" spans="1:13" ht="20.100000000000001" customHeight="1">
      <c r="A617" s="484"/>
      <c r="B617" s="22">
        <v>8</v>
      </c>
      <c r="C617" s="39" t="s">
        <v>43</v>
      </c>
      <c r="D617" s="253" t="s">
        <v>44</v>
      </c>
      <c r="E617" s="253" t="s">
        <v>539</v>
      </c>
      <c r="F617" s="40"/>
      <c r="G617" s="57"/>
      <c r="H617" s="250">
        <v>220</v>
      </c>
      <c r="I617" s="463"/>
      <c r="J617" s="15"/>
      <c r="K617" s="3"/>
      <c r="L617" s="5"/>
      <c r="M617" s="4"/>
    </row>
    <row r="618" spans="1:13" ht="20.100000000000001" customHeight="1">
      <c r="A618" s="484"/>
      <c r="B618" s="22">
        <v>9</v>
      </c>
      <c r="C618" s="39" t="s">
        <v>501</v>
      </c>
      <c r="D618" s="253" t="s">
        <v>502</v>
      </c>
      <c r="E618" s="253" t="s">
        <v>540</v>
      </c>
      <c r="F618" s="40"/>
      <c r="G618" s="57"/>
      <c r="H618" s="250">
        <v>1095</v>
      </c>
      <c r="I618" s="463"/>
      <c r="J618" s="15"/>
      <c r="K618" s="3"/>
      <c r="L618" s="5"/>
      <c r="M618" s="4"/>
    </row>
    <row r="619" spans="1:13" ht="20.100000000000001" customHeight="1">
      <c r="A619" s="484"/>
      <c r="B619" s="22">
        <v>9</v>
      </c>
      <c r="C619" s="39" t="s">
        <v>452</v>
      </c>
      <c r="D619" s="253" t="s">
        <v>453</v>
      </c>
      <c r="E619" s="253" t="s">
        <v>541</v>
      </c>
      <c r="F619" s="40"/>
      <c r="G619" s="57"/>
      <c r="H619" s="250">
        <v>1080.7</v>
      </c>
      <c r="I619" s="463"/>
      <c r="J619" s="15"/>
      <c r="K619" s="3"/>
      <c r="L619" s="5"/>
      <c r="M619" s="4"/>
    </row>
    <row r="620" spans="1:13" ht="20.100000000000001" customHeight="1">
      <c r="A620" s="484"/>
      <c r="B620" s="22">
        <v>10</v>
      </c>
      <c r="C620" s="39" t="s">
        <v>213</v>
      </c>
      <c r="D620" s="253" t="s">
        <v>214</v>
      </c>
      <c r="E620" s="253" t="s">
        <v>542</v>
      </c>
      <c r="F620" s="40"/>
      <c r="G620" s="57"/>
      <c r="H620" s="250">
        <v>179</v>
      </c>
      <c r="I620" s="463"/>
      <c r="J620" s="15"/>
      <c r="K620" s="3"/>
      <c r="L620" s="5"/>
      <c r="M620" s="4"/>
    </row>
    <row r="621" spans="1:13" ht="20.100000000000001" customHeight="1">
      <c r="A621" s="484"/>
      <c r="B621" s="22">
        <v>11</v>
      </c>
      <c r="C621" s="39" t="s">
        <v>213</v>
      </c>
      <c r="D621" s="253" t="s">
        <v>214</v>
      </c>
      <c r="E621" s="253" t="s">
        <v>543</v>
      </c>
      <c r="F621" s="40"/>
      <c r="G621" s="57"/>
      <c r="H621" s="250">
        <v>479.36</v>
      </c>
      <c r="I621" s="463"/>
      <c r="J621" s="15"/>
      <c r="K621" s="3"/>
      <c r="L621" s="5"/>
      <c r="M621" s="4"/>
    </row>
    <row r="622" spans="1:13" ht="20.100000000000001" customHeight="1">
      <c r="A622" s="484"/>
      <c r="B622" s="22">
        <v>11</v>
      </c>
      <c r="C622" s="39" t="s">
        <v>213</v>
      </c>
      <c r="D622" s="253" t="s">
        <v>214</v>
      </c>
      <c r="E622" s="253" t="s">
        <v>544</v>
      </c>
      <c r="F622" s="40"/>
      <c r="G622" s="57"/>
      <c r="H622" s="250">
        <v>815</v>
      </c>
      <c r="I622" s="463"/>
      <c r="J622" s="15"/>
      <c r="K622" s="3"/>
      <c r="L622" s="5"/>
      <c r="M622" s="4"/>
    </row>
    <row r="623" spans="1:13" ht="20.100000000000001" customHeight="1">
      <c r="A623" s="484"/>
      <c r="B623" s="22">
        <v>11</v>
      </c>
      <c r="C623" s="39" t="s">
        <v>213</v>
      </c>
      <c r="D623" s="253" t="s">
        <v>214</v>
      </c>
      <c r="E623" s="253" t="s">
        <v>545</v>
      </c>
      <c r="F623" s="40"/>
      <c r="G623" s="57"/>
      <c r="H623" s="250">
        <v>520</v>
      </c>
      <c r="I623" s="463"/>
      <c r="J623" s="15"/>
      <c r="K623" s="3"/>
      <c r="L623" s="5"/>
      <c r="M623" s="4"/>
    </row>
    <row r="624" spans="1:13" ht="20.100000000000001" customHeight="1">
      <c r="A624" s="484"/>
      <c r="B624" s="22">
        <v>12</v>
      </c>
      <c r="C624" s="39" t="s">
        <v>43</v>
      </c>
      <c r="D624" s="253" t="s">
        <v>44</v>
      </c>
      <c r="E624" s="253" t="s">
        <v>546</v>
      </c>
      <c r="F624" s="40"/>
      <c r="G624" s="57"/>
      <c r="H624" s="250">
        <v>1000</v>
      </c>
      <c r="I624" s="463"/>
      <c r="J624" s="15"/>
      <c r="K624" s="3"/>
      <c r="L624" s="5"/>
      <c r="M624" s="4"/>
    </row>
    <row r="625" spans="1:13" ht="20.100000000000001" customHeight="1">
      <c r="A625" s="484"/>
      <c r="B625" s="22">
        <v>13</v>
      </c>
      <c r="C625" s="39" t="s">
        <v>112</v>
      </c>
      <c r="D625" s="253" t="s">
        <v>113</v>
      </c>
      <c r="E625" s="253" t="s">
        <v>547</v>
      </c>
      <c r="F625" s="40"/>
      <c r="G625" s="57"/>
      <c r="H625" s="250">
        <v>22170.39</v>
      </c>
      <c r="I625" s="463"/>
      <c r="J625" s="15"/>
      <c r="K625" s="3"/>
      <c r="L625" s="5"/>
      <c r="M625" s="4"/>
    </row>
    <row r="626" spans="1:13" ht="20.100000000000001" customHeight="1">
      <c r="A626" s="484"/>
      <c r="B626" s="22">
        <v>13</v>
      </c>
      <c r="C626" s="39" t="s">
        <v>112</v>
      </c>
      <c r="D626" s="253" t="s">
        <v>113</v>
      </c>
      <c r="E626" s="253" t="s">
        <v>548</v>
      </c>
      <c r="F626" s="40"/>
      <c r="G626" s="57"/>
      <c r="H626" s="250">
        <v>13518</v>
      </c>
      <c r="I626" s="463"/>
      <c r="J626" s="15"/>
      <c r="K626" s="3"/>
      <c r="L626" s="5"/>
      <c r="M626" s="4"/>
    </row>
    <row r="627" spans="1:13" ht="20.100000000000001" customHeight="1">
      <c r="A627" s="484"/>
      <c r="B627" s="22">
        <v>13</v>
      </c>
      <c r="C627" s="39" t="s">
        <v>112</v>
      </c>
      <c r="D627" s="253" t="s">
        <v>113</v>
      </c>
      <c r="E627" s="253" t="s">
        <v>549</v>
      </c>
      <c r="F627" s="40"/>
      <c r="G627" s="57"/>
      <c r="H627" s="250">
        <v>240</v>
      </c>
      <c r="I627" s="463"/>
      <c r="J627" s="15"/>
      <c r="K627" s="3"/>
      <c r="L627" s="5"/>
      <c r="M627" s="4"/>
    </row>
    <row r="628" spans="1:13" ht="20.100000000000001" customHeight="1">
      <c r="A628" s="484"/>
      <c r="B628" s="22">
        <v>13</v>
      </c>
      <c r="C628" s="39" t="s">
        <v>452</v>
      </c>
      <c r="D628" s="253" t="s">
        <v>453</v>
      </c>
      <c r="E628" s="253" t="s">
        <v>550</v>
      </c>
      <c r="F628" s="40"/>
      <c r="G628" s="57"/>
      <c r="H628" s="250">
        <v>1020.07</v>
      </c>
      <c r="I628" s="463"/>
      <c r="J628" s="15"/>
      <c r="K628" s="3"/>
      <c r="L628" s="5"/>
      <c r="M628" s="4"/>
    </row>
    <row r="629" spans="1:13" ht="20.100000000000001" customHeight="1">
      <c r="A629" s="484"/>
      <c r="B629" s="22">
        <v>14</v>
      </c>
      <c r="C629" s="39" t="s">
        <v>483</v>
      </c>
      <c r="D629" s="253" t="s">
        <v>484</v>
      </c>
      <c r="E629" s="253" t="s">
        <v>551</v>
      </c>
      <c r="F629" s="258"/>
      <c r="G629" s="57"/>
      <c r="H629" s="250">
        <v>13000</v>
      </c>
      <c r="I629" s="463"/>
      <c r="J629" s="15"/>
      <c r="K629" s="3"/>
      <c r="L629" s="5"/>
      <c r="M629" s="4"/>
    </row>
    <row r="630" spans="1:13" ht="20.100000000000001" customHeight="1">
      <c r="A630" s="484"/>
      <c r="B630" s="22">
        <v>14</v>
      </c>
      <c r="C630" s="39" t="s">
        <v>483</v>
      </c>
      <c r="D630" s="253" t="s">
        <v>484</v>
      </c>
      <c r="E630" s="253" t="s">
        <v>552</v>
      </c>
      <c r="F630" s="258"/>
      <c r="G630" s="57"/>
      <c r="H630" s="250">
        <v>13000</v>
      </c>
      <c r="I630" s="463"/>
      <c r="J630" s="15"/>
      <c r="K630" s="3"/>
      <c r="L630" s="5"/>
      <c r="M630" s="4"/>
    </row>
    <row r="631" spans="1:13" ht="20.100000000000001" customHeight="1">
      <c r="A631" s="484"/>
      <c r="B631" s="22">
        <v>8</v>
      </c>
      <c r="C631" s="39" t="s">
        <v>43</v>
      </c>
      <c r="D631" s="253" t="s">
        <v>44</v>
      </c>
      <c r="E631" s="253" t="s">
        <v>553</v>
      </c>
      <c r="F631" s="258"/>
      <c r="G631" s="57"/>
      <c r="H631" s="250">
        <v>350</v>
      </c>
      <c r="I631" s="463"/>
      <c r="J631" s="15"/>
      <c r="K631" s="3"/>
      <c r="L631" s="5"/>
      <c r="M631" s="4"/>
    </row>
    <row r="632" spans="1:13" ht="20.100000000000001" customHeight="1">
      <c r="A632" s="484"/>
      <c r="B632" s="22">
        <v>14</v>
      </c>
      <c r="C632" s="39" t="s">
        <v>213</v>
      </c>
      <c r="D632" s="253" t="s">
        <v>214</v>
      </c>
      <c r="E632" s="253" t="s">
        <v>554</v>
      </c>
      <c r="F632" s="258"/>
      <c r="G632" s="57"/>
      <c r="H632" s="250">
        <v>4692</v>
      </c>
      <c r="I632" s="463"/>
      <c r="J632" s="15"/>
      <c r="K632" s="3"/>
      <c r="L632" s="5"/>
      <c r="M632" s="4"/>
    </row>
    <row r="633" spans="1:13" ht="20.100000000000001" customHeight="1">
      <c r="A633" s="484"/>
      <c r="B633" s="22">
        <v>14</v>
      </c>
      <c r="C633" s="39" t="s">
        <v>43</v>
      </c>
      <c r="D633" s="253" t="s">
        <v>44</v>
      </c>
      <c r="E633" s="253" t="s">
        <v>555</v>
      </c>
      <c r="F633" s="258"/>
      <c r="G633" s="57"/>
      <c r="H633" s="250">
        <v>1190</v>
      </c>
      <c r="I633" s="463"/>
      <c r="J633" s="15"/>
      <c r="K633" s="3"/>
      <c r="L633" s="5"/>
      <c r="M633" s="4"/>
    </row>
    <row r="634" spans="1:13" ht="20.100000000000001" customHeight="1">
      <c r="A634" s="484"/>
      <c r="B634" s="22">
        <v>14</v>
      </c>
      <c r="C634" s="39" t="s">
        <v>43</v>
      </c>
      <c r="D634" s="253" t="s">
        <v>44</v>
      </c>
      <c r="E634" s="253" t="s">
        <v>556</v>
      </c>
      <c r="F634" s="258"/>
      <c r="G634" s="57"/>
      <c r="H634" s="250">
        <v>4500</v>
      </c>
      <c r="I634" s="463"/>
      <c r="J634" s="15"/>
      <c r="K634" s="3"/>
      <c r="L634" s="5"/>
      <c r="M634" s="4"/>
    </row>
    <row r="635" spans="1:13" ht="20.100000000000001" customHeight="1">
      <c r="A635" s="484"/>
      <c r="B635" s="22">
        <v>16</v>
      </c>
      <c r="C635" s="39" t="s">
        <v>199</v>
      </c>
      <c r="D635" s="253" t="s">
        <v>200</v>
      </c>
      <c r="E635" s="253" t="s">
        <v>557</v>
      </c>
      <c r="F635" s="258"/>
      <c r="G635" s="57"/>
      <c r="H635" s="250">
        <v>4310</v>
      </c>
      <c r="I635" s="463"/>
      <c r="J635" s="15"/>
      <c r="K635" s="3"/>
      <c r="L635" s="5"/>
      <c r="M635" s="4"/>
    </row>
    <row r="636" spans="1:13" ht="20.100000000000001" customHeight="1">
      <c r="A636" s="484"/>
      <c r="B636" s="22">
        <v>16</v>
      </c>
      <c r="C636" s="39" t="s">
        <v>43</v>
      </c>
      <c r="D636" s="253" t="s">
        <v>44</v>
      </c>
      <c r="E636" s="253" t="s">
        <v>558</v>
      </c>
      <c r="F636" s="258"/>
      <c r="G636" s="57"/>
      <c r="H636" s="250">
        <v>300</v>
      </c>
      <c r="I636" s="463"/>
      <c r="J636" s="15"/>
      <c r="K636" s="3"/>
      <c r="L636" s="5"/>
      <c r="M636" s="4"/>
    </row>
    <row r="637" spans="1:13" ht="20.100000000000001" customHeight="1">
      <c r="A637" s="484"/>
      <c r="B637" s="22">
        <v>14</v>
      </c>
      <c r="C637" s="39" t="s">
        <v>43</v>
      </c>
      <c r="D637" s="253" t="s">
        <v>44</v>
      </c>
      <c r="E637" s="253" t="s">
        <v>558</v>
      </c>
      <c r="F637" s="258"/>
      <c r="G637" s="57"/>
      <c r="H637" s="250">
        <v>350</v>
      </c>
      <c r="I637" s="463"/>
      <c r="J637" s="15"/>
      <c r="K637" s="3"/>
      <c r="L637" s="5"/>
      <c r="M637" s="4"/>
    </row>
    <row r="638" spans="1:13" ht="20.100000000000001" customHeight="1">
      <c r="A638" s="484"/>
      <c r="B638" s="22">
        <v>19</v>
      </c>
      <c r="C638" s="39" t="s">
        <v>43</v>
      </c>
      <c r="D638" s="253" t="s">
        <v>44</v>
      </c>
      <c r="E638" s="253" t="s">
        <v>559</v>
      </c>
      <c r="F638" s="258"/>
      <c r="G638" s="258"/>
      <c r="H638" s="250">
        <v>1440</v>
      </c>
      <c r="I638" s="463"/>
      <c r="J638" s="15"/>
      <c r="K638" s="3"/>
      <c r="L638" s="5"/>
      <c r="M638" s="4"/>
    </row>
    <row r="639" spans="1:13" ht="20.100000000000001" customHeight="1">
      <c r="A639" s="484"/>
      <c r="B639" s="22">
        <v>21</v>
      </c>
      <c r="C639" s="39" t="s">
        <v>43</v>
      </c>
      <c r="D639" s="253" t="s">
        <v>44</v>
      </c>
      <c r="E639" s="253" t="s">
        <v>560</v>
      </c>
      <c r="F639" s="258"/>
      <c r="G639" s="258"/>
      <c r="H639" s="250">
        <v>1364</v>
      </c>
      <c r="I639" s="463"/>
      <c r="J639" s="15"/>
      <c r="K639" s="3"/>
      <c r="L639" s="5"/>
      <c r="M639" s="4"/>
    </row>
    <row r="640" spans="1:13" ht="20.100000000000001" customHeight="1">
      <c r="A640" s="484"/>
      <c r="B640" s="22">
        <v>19</v>
      </c>
      <c r="C640" s="39" t="s">
        <v>43</v>
      </c>
      <c r="D640" s="23" t="s">
        <v>44</v>
      </c>
      <c r="E640" s="23" t="s">
        <v>561</v>
      </c>
      <c r="F640" s="259"/>
      <c r="G640" s="259"/>
      <c r="H640" s="250">
        <v>1000</v>
      </c>
      <c r="I640" s="463"/>
      <c r="J640" s="15"/>
      <c r="K640" s="3"/>
      <c r="L640" s="5"/>
      <c r="M640" s="4"/>
    </row>
    <row r="641" spans="1:13" ht="20.100000000000001" customHeight="1">
      <c r="A641" s="484"/>
      <c r="B641" s="22">
        <v>21</v>
      </c>
      <c r="C641" s="39" t="s">
        <v>483</v>
      </c>
      <c r="D641" s="23" t="s">
        <v>484</v>
      </c>
      <c r="E641" s="23" t="s">
        <v>562</v>
      </c>
      <c r="F641" s="259"/>
      <c r="G641" s="259"/>
      <c r="H641" s="250">
        <v>205</v>
      </c>
      <c r="I641" s="463"/>
      <c r="J641" s="15"/>
      <c r="K641" s="3"/>
      <c r="L641" s="5"/>
      <c r="M641" s="4"/>
    </row>
    <row r="642" spans="1:13" ht="20.100000000000001" customHeight="1">
      <c r="A642" s="484"/>
      <c r="B642" s="22">
        <v>21</v>
      </c>
      <c r="C642" s="39" t="s">
        <v>483</v>
      </c>
      <c r="D642" s="23" t="s">
        <v>484</v>
      </c>
      <c r="E642" s="23" t="s">
        <v>563</v>
      </c>
      <c r="F642" s="259"/>
      <c r="G642" s="259"/>
      <c r="H642" s="250">
        <v>205</v>
      </c>
      <c r="I642" s="463"/>
      <c r="J642" s="15"/>
      <c r="K642" s="3"/>
      <c r="L642" s="5"/>
      <c r="M642" s="4"/>
    </row>
    <row r="643" spans="1:13" ht="20.100000000000001" customHeight="1">
      <c r="A643" s="484"/>
      <c r="B643" s="22">
        <v>21</v>
      </c>
      <c r="C643" s="39" t="s">
        <v>43</v>
      </c>
      <c r="D643" s="253" t="s">
        <v>44</v>
      </c>
      <c r="E643" s="17" t="s">
        <v>564</v>
      </c>
      <c r="F643" s="260"/>
      <c r="G643" s="259"/>
      <c r="H643" s="250">
        <v>250</v>
      </c>
      <c r="I643" s="463"/>
      <c r="J643" s="15"/>
      <c r="K643" s="3"/>
      <c r="L643" s="5"/>
      <c r="M643" s="4"/>
    </row>
    <row r="644" spans="1:13" ht="20.100000000000001" customHeight="1">
      <c r="A644" s="484"/>
      <c r="B644" s="22">
        <v>22</v>
      </c>
      <c r="C644" s="39" t="s">
        <v>213</v>
      </c>
      <c r="D644" s="23" t="s">
        <v>214</v>
      </c>
      <c r="E644" s="23" t="s">
        <v>565</v>
      </c>
      <c r="F644" s="261"/>
      <c r="G644" s="262"/>
      <c r="H644" s="250">
        <v>240</v>
      </c>
      <c r="I644" s="463"/>
      <c r="J644" s="15"/>
      <c r="K644" s="3"/>
      <c r="L644" s="5"/>
      <c r="M644" s="4"/>
    </row>
    <row r="645" spans="1:13" ht="20.100000000000001" customHeight="1">
      <c r="A645" s="484"/>
      <c r="B645" s="22">
        <v>22</v>
      </c>
      <c r="C645" s="39" t="s">
        <v>210</v>
      </c>
      <c r="D645" s="23" t="s">
        <v>211</v>
      </c>
      <c r="E645" s="23" t="s">
        <v>566</v>
      </c>
      <c r="F645" s="261"/>
      <c r="G645" s="262"/>
      <c r="H645" s="250">
        <v>588</v>
      </c>
      <c r="I645" s="463"/>
      <c r="J645" s="15"/>
      <c r="K645" s="3"/>
      <c r="L645" s="5"/>
      <c r="M645" s="4"/>
    </row>
    <row r="646" spans="1:13" ht="20.100000000000001" customHeight="1">
      <c r="A646" s="484"/>
      <c r="B646" s="22">
        <v>22</v>
      </c>
      <c r="C646" s="39" t="s">
        <v>210</v>
      </c>
      <c r="D646" s="23" t="s">
        <v>211</v>
      </c>
      <c r="E646" s="23" t="s">
        <v>567</v>
      </c>
      <c r="F646" s="261"/>
      <c r="G646" s="262"/>
      <c r="H646" s="250">
        <v>588</v>
      </c>
      <c r="I646" s="463"/>
      <c r="J646" s="15"/>
      <c r="K646" s="3"/>
      <c r="L646" s="5"/>
      <c r="M646" s="4"/>
    </row>
    <row r="647" spans="1:13" ht="20.100000000000001" customHeight="1">
      <c r="A647" s="484"/>
      <c r="B647" s="22">
        <v>22</v>
      </c>
      <c r="C647" s="39" t="s">
        <v>213</v>
      </c>
      <c r="D647" s="23" t="s">
        <v>214</v>
      </c>
      <c r="E647" s="23" t="s">
        <v>568</v>
      </c>
      <c r="F647" s="261"/>
      <c r="G647" s="262"/>
      <c r="H647" s="250">
        <v>924.8</v>
      </c>
      <c r="I647" s="463"/>
      <c r="J647" s="15"/>
      <c r="K647" s="3"/>
      <c r="L647" s="5"/>
      <c r="M647" s="4"/>
    </row>
    <row r="648" spans="1:13" ht="20.100000000000001" customHeight="1">
      <c r="A648" s="484"/>
      <c r="B648" s="22">
        <v>22</v>
      </c>
      <c r="C648" s="39" t="s">
        <v>139</v>
      </c>
      <c r="D648" s="23" t="s">
        <v>140</v>
      </c>
      <c r="E648" s="23" t="s">
        <v>569</v>
      </c>
      <c r="F648" s="261"/>
      <c r="G648" s="262"/>
      <c r="H648" s="250">
        <v>910</v>
      </c>
      <c r="I648" s="463"/>
      <c r="J648" s="15"/>
      <c r="K648" s="3"/>
      <c r="L648" s="5"/>
      <c r="M648" s="4"/>
    </row>
    <row r="649" spans="1:13" ht="20.100000000000001" customHeight="1">
      <c r="A649" s="484"/>
      <c r="B649" s="22">
        <v>23</v>
      </c>
      <c r="C649" s="39" t="s">
        <v>139</v>
      </c>
      <c r="D649" s="23" t="s">
        <v>140</v>
      </c>
      <c r="E649" s="23" t="s">
        <v>570</v>
      </c>
      <c r="F649" s="263"/>
      <c r="G649" s="259"/>
      <c r="H649" s="250">
        <v>836</v>
      </c>
      <c r="I649" s="463"/>
      <c r="J649" s="15"/>
      <c r="K649" s="3"/>
      <c r="L649" s="5"/>
      <c r="M649" s="4"/>
    </row>
    <row r="650" spans="1:13" ht="20.100000000000001" customHeight="1">
      <c r="A650" s="484"/>
      <c r="B650" s="22">
        <v>25</v>
      </c>
      <c r="C650" s="39" t="s">
        <v>43</v>
      </c>
      <c r="D650" s="23" t="s">
        <v>44</v>
      </c>
      <c r="E650" s="23" t="s">
        <v>561</v>
      </c>
      <c r="F650" s="263"/>
      <c r="G650" s="259"/>
      <c r="H650" s="250">
        <v>1000</v>
      </c>
      <c r="I650" s="463"/>
      <c r="J650" s="15"/>
      <c r="K650" s="3"/>
      <c r="L650" s="5"/>
      <c r="M650" s="4"/>
    </row>
    <row r="651" spans="1:13" ht="20.100000000000001" customHeight="1">
      <c r="A651" s="484"/>
      <c r="B651" s="22">
        <v>25</v>
      </c>
      <c r="C651" s="39" t="s">
        <v>139</v>
      </c>
      <c r="D651" s="23" t="s">
        <v>140</v>
      </c>
      <c r="E651" s="23" t="s">
        <v>571</v>
      </c>
      <c r="F651" s="261"/>
      <c r="G651" s="262"/>
      <c r="H651" s="250">
        <v>127.33</v>
      </c>
      <c r="I651" s="463"/>
      <c r="J651" s="15"/>
      <c r="K651" s="3"/>
      <c r="L651" s="5"/>
      <c r="M651" s="4"/>
    </row>
    <row r="652" spans="1:13" ht="20.100000000000001" customHeight="1">
      <c r="A652" s="484"/>
      <c r="B652" s="22">
        <v>25</v>
      </c>
      <c r="C652" s="39" t="s">
        <v>240</v>
      </c>
      <c r="D652" s="23" t="s">
        <v>241</v>
      </c>
      <c r="E652" s="23" t="s">
        <v>572</v>
      </c>
      <c r="F652" s="261"/>
      <c r="G652" s="262"/>
      <c r="H652" s="250">
        <v>100</v>
      </c>
      <c r="I652" s="463"/>
      <c r="J652" s="15"/>
      <c r="K652" s="3"/>
      <c r="L652" s="5"/>
      <c r="M652" s="4"/>
    </row>
    <row r="653" spans="1:13" ht="20.100000000000001" customHeight="1">
      <c r="A653" s="484"/>
      <c r="B653" s="22">
        <v>25</v>
      </c>
      <c r="C653" s="39" t="s">
        <v>240</v>
      </c>
      <c r="D653" s="23" t="s">
        <v>241</v>
      </c>
      <c r="E653" s="23" t="s">
        <v>573</v>
      </c>
      <c r="F653" s="261"/>
      <c r="G653" s="262"/>
      <c r="H653" s="250">
        <v>100</v>
      </c>
      <c r="I653" s="463"/>
      <c r="J653" s="15"/>
      <c r="K653" s="3"/>
      <c r="L653" s="5"/>
      <c r="M653" s="4"/>
    </row>
    <row r="654" spans="1:13" ht="20.100000000000001" customHeight="1">
      <c r="A654" s="484"/>
      <c r="B654" s="22">
        <v>26</v>
      </c>
      <c r="C654" s="39" t="s">
        <v>30</v>
      </c>
      <c r="D654" s="23" t="s">
        <v>31</v>
      </c>
      <c r="E654" s="23" t="s">
        <v>376</v>
      </c>
      <c r="F654" s="261"/>
      <c r="G654" s="250">
        <v>50000</v>
      </c>
      <c r="H654" s="250"/>
      <c r="I654" s="463"/>
      <c r="J654" s="15"/>
      <c r="K654" s="3"/>
      <c r="L654" s="5"/>
      <c r="M654" s="4"/>
    </row>
    <row r="655" spans="1:13" ht="20.100000000000001" customHeight="1">
      <c r="A655" s="484"/>
      <c r="B655" s="22">
        <v>26</v>
      </c>
      <c r="C655" s="39" t="s">
        <v>213</v>
      </c>
      <c r="D655" s="23" t="s">
        <v>214</v>
      </c>
      <c r="E655" s="23" t="s">
        <v>574</v>
      </c>
      <c r="F655" s="263"/>
      <c r="G655" s="259"/>
      <c r="H655" s="250">
        <v>711.55</v>
      </c>
      <c r="I655" s="463"/>
      <c r="J655" s="15"/>
      <c r="K655" s="3"/>
      <c r="L655" s="5"/>
      <c r="M655" s="4"/>
    </row>
    <row r="656" spans="1:13" ht="20.100000000000001" customHeight="1">
      <c r="A656" s="484"/>
      <c r="B656" s="22">
        <v>26</v>
      </c>
      <c r="C656" s="39" t="s">
        <v>126</v>
      </c>
      <c r="D656" s="23" t="s">
        <v>127</v>
      </c>
      <c r="E656" s="23" t="s">
        <v>575</v>
      </c>
      <c r="F656" s="263"/>
      <c r="G656" s="259"/>
      <c r="H656" s="250">
        <v>1783.94</v>
      </c>
      <c r="I656" s="463"/>
      <c r="J656" s="15"/>
      <c r="K656" s="3"/>
      <c r="L656" s="5"/>
      <c r="M656" s="4"/>
    </row>
    <row r="657" spans="1:13" ht="20.100000000000001" customHeight="1">
      <c r="A657" s="484"/>
      <c r="B657" s="22">
        <v>28</v>
      </c>
      <c r="C657" s="39" t="s">
        <v>199</v>
      </c>
      <c r="D657" s="23" t="s">
        <v>200</v>
      </c>
      <c r="E657" s="23" t="s">
        <v>576</v>
      </c>
      <c r="F657" s="263"/>
      <c r="G657" s="259"/>
      <c r="H657" s="250">
        <v>103</v>
      </c>
      <c r="I657" s="463"/>
      <c r="J657" s="15"/>
      <c r="K657" s="3"/>
      <c r="L657" s="5"/>
      <c r="M657" s="4"/>
    </row>
    <row r="658" spans="1:13" ht="20.100000000000001" customHeight="1">
      <c r="A658" s="484"/>
      <c r="B658" s="22">
        <v>28</v>
      </c>
      <c r="C658" s="39" t="s">
        <v>213</v>
      </c>
      <c r="D658" s="23" t="s">
        <v>214</v>
      </c>
      <c r="E658" s="23" t="s">
        <v>577</v>
      </c>
      <c r="F658" s="263"/>
      <c r="G658" s="259"/>
      <c r="H658" s="250">
        <v>301.74</v>
      </c>
      <c r="I658" s="463"/>
      <c r="J658" s="15"/>
      <c r="K658" s="3"/>
      <c r="L658" s="5"/>
      <c r="M658" s="4"/>
    </row>
    <row r="659" spans="1:13" ht="20.100000000000001" customHeight="1">
      <c r="A659" s="484"/>
      <c r="B659" s="22">
        <v>28</v>
      </c>
      <c r="C659" s="39" t="s">
        <v>112</v>
      </c>
      <c r="D659" s="23" t="s">
        <v>113</v>
      </c>
      <c r="E659" s="23" t="s">
        <v>578</v>
      </c>
      <c r="F659" s="40"/>
      <c r="G659" s="57"/>
      <c r="H659" s="250">
        <v>7062</v>
      </c>
      <c r="I659" s="463"/>
      <c r="J659" s="15"/>
      <c r="K659" s="3"/>
      <c r="L659" s="5"/>
      <c r="M659" s="4"/>
    </row>
    <row r="660" spans="1:13" ht="20.100000000000001" customHeight="1">
      <c r="A660" s="484"/>
      <c r="B660" s="22">
        <v>29</v>
      </c>
      <c r="C660" s="39" t="s">
        <v>139</v>
      </c>
      <c r="D660" s="23" t="s">
        <v>140</v>
      </c>
      <c r="E660" s="23" t="s">
        <v>579</v>
      </c>
      <c r="F660" s="258"/>
      <c r="G660" s="258"/>
      <c r="H660" s="250">
        <v>845</v>
      </c>
      <c r="I660" s="463"/>
      <c r="J660" s="15"/>
      <c r="K660" s="3"/>
      <c r="L660" s="5"/>
      <c r="M660" s="4"/>
    </row>
    <row r="661" spans="1:13" ht="20.100000000000001" customHeight="1">
      <c r="A661" s="484"/>
      <c r="B661" s="22">
        <v>29</v>
      </c>
      <c r="C661" s="39" t="s">
        <v>139</v>
      </c>
      <c r="D661" s="23" t="s">
        <v>140</v>
      </c>
      <c r="E661" s="23" t="s">
        <v>580</v>
      </c>
      <c r="F661" s="258"/>
      <c r="G661" s="258"/>
      <c r="H661" s="250">
        <v>238</v>
      </c>
      <c r="I661" s="463"/>
      <c r="J661" s="15"/>
      <c r="K661" s="3"/>
      <c r="L661" s="5"/>
      <c r="M661" s="4"/>
    </row>
    <row r="662" spans="1:13" ht="20.100000000000001" customHeight="1">
      <c r="A662" s="484"/>
      <c r="B662" s="22">
        <v>29</v>
      </c>
      <c r="C662" s="39" t="s">
        <v>43</v>
      </c>
      <c r="D662" s="23" t="s">
        <v>44</v>
      </c>
      <c r="E662" s="23" t="s">
        <v>581</v>
      </c>
      <c r="F662" s="258"/>
      <c r="G662" s="258"/>
      <c r="H662" s="250">
        <v>1000</v>
      </c>
      <c r="I662" s="463"/>
      <c r="J662" s="15"/>
      <c r="K662" s="3"/>
      <c r="L662" s="5"/>
      <c r="M662" s="4"/>
    </row>
    <row r="663" spans="1:13" ht="20.100000000000001" customHeight="1">
      <c r="A663" s="484"/>
      <c r="B663" s="22"/>
      <c r="C663" s="23"/>
      <c r="D663" s="229"/>
      <c r="E663" s="229"/>
      <c r="F663" s="19"/>
      <c r="G663" s="57"/>
      <c r="H663" s="60"/>
      <c r="I663" s="463"/>
      <c r="J663" s="2"/>
      <c r="K663" s="3"/>
      <c r="L663" s="5"/>
      <c r="M663" s="4"/>
    </row>
    <row r="664" spans="1:13" ht="20.100000000000001" customHeight="1" thickBot="1">
      <c r="A664" s="485"/>
      <c r="B664" s="45"/>
      <c r="C664" s="533" t="s">
        <v>16</v>
      </c>
      <c r="D664" s="534"/>
      <c r="E664" s="534"/>
      <c r="F664" s="535"/>
      <c r="G664" s="178">
        <f>SUM(G595:G663)</f>
        <v>50000</v>
      </c>
      <c r="H664" s="84">
        <f>SUM(H595:H663)</f>
        <v>159619.01999999996</v>
      </c>
      <c r="I664" s="487"/>
      <c r="J664" s="63"/>
      <c r="K664" s="30"/>
      <c r="L664" s="167"/>
      <c r="M664" s="166"/>
    </row>
    <row r="665" spans="1:13" ht="20.100000000000001" customHeight="1" thickBot="1">
      <c r="A665" s="526" t="s">
        <v>21</v>
      </c>
      <c r="B665" s="527"/>
      <c r="C665" s="528"/>
      <c r="D665" s="180"/>
      <c r="E665" s="529"/>
      <c r="F665" s="530"/>
      <c r="G665" s="65">
        <f>SUM(G589,G594,G664)</f>
        <v>56649.14</v>
      </c>
      <c r="H665" s="65">
        <f>SUM(H589,H594,H664)</f>
        <v>6611159.9999999981</v>
      </c>
      <c r="I665" s="67">
        <f>SUM(I485,I594,I595)</f>
        <v>10563174.599999998</v>
      </c>
      <c r="J665" s="68">
        <f>I482+G665-H665</f>
        <v>10339370.83</v>
      </c>
      <c r="K665" s="181">
        <f>I665-J665</f>
        <v>223803.76999999769</v>
      </c>
      <c r="L665" s="92"/>
      <c r="M665" s="91"/>
    </row>
    <row r="666" spans="1:13" ht="20.100000000000001" customHeight="1">
      <c r="A666" s="472" t="s">
        <v>582</v>
      </c>
      <c r="B666" s="473"/>
      <c r="C666" s="474"/>
      <c r="D666" s="6"/>
      <c r="E666" s="6" t="s">
        <v>3</v>
      </c>
      <c r="F666" s="7" t="s">
        <v>4</v>
      </c>
      <c r="G666" s="8" t="s">
        <v>5</v>
      </c>
      <c r="H666" s="9" t="s">
        <v>6</v>
      </c>
      <c r="I666" s="475" t="s">
        <v>7</v>
      </c>
      <c r="J666" s="2"/>
      <c r="K666" s="3"/>
      <c r="L666" s="5"/>
      <c r="M666" s="4"/>
    </row>
    <row r="667" spans="1:13" ht="20.100000000000001" customHeight="1" thickBot="1">
      <c r="A667" s="70"/>
      <c r="B667" s="10" t="s">
        <v>621</v>
      </c>
      <c r="C667" s="10" t="s">
        <v>8</v>
      </c>
      <c r="D667" s="94" t="s">
        <v>26</v>
      </c>
      <c r="E667" s="11" t="s">
        <v>9</v>
      </c>
      <c r="F667" s="72" t="s">
        <v>10</v>
      </c>
      <c r="G667" s="72" t="s">
        <v>11</v>
      </c>
      <c r="H667" s="73" t="s">
        <v>12</v>
      </c>
      <c r="I667" s="496"/>
      <c r="J667" s="2"/>
      <c r="K667" s="13"/>
      <c r="L667" s="5"/>
      <c r="M667" s="4"/>
    </row>
    <row r="668" spans="1:13" ht="20.100000000000001" customHeight="1">
      <c r="A668" s="453" t="s">
        <v>13</v>
      </c>
      <c r="B668" s="74">
        <v>4</v>
      </c>
      <c r="C668" s="75" t="s">
        <v>163</v>
      </c>
      <c r="D668" s="75" t="s">
        <v>164</v>
      </c>
      <c r="E668" s="75" t="s">
        <v>583</v>
      </c>
      <c r="F668" s="76"/>
      <c r="G668" s="77"/>
      <c r="H668" s="78">
        <v>322928.78999999998</v>
      </c>
      <c r="I668" s="486">
        <f>I485+G785-H785</f>
        <v>6615543.2299999986</v>
      </c>
      <c r="J668" s="15"/>
      <c r="K668" s="3"/>
      <c r="L668" s="5"/>
      <c r="M668" s="4"/>
    </row>
    <row r="669" spans="1:13" ht="20.100000000000001" customHeight="1">
      <c r="A669" s="505"/>
      <c r="B669" s="95">
        <v>4</v>
      </c>
      <c r="C669" s="17" t="s">
        <v>36</v>
      </c>
      <c r="D669" s="256" t="s">
        <v>37</v>
      </c>
      <c r="E669" s="253" t="s">
        <v>38</v>
      </c>
      <c r="F669" s="215"/>
      <c r="G669" s="216"/>
      <c r="H669" s="233">
        <v>25</v>
      </c>
      <c r="I669" s="508"/>
      <c r="J669" s="15"/>
      <c r="K669" s="3"/>
      <c r="L669" s="5"/>
      <c r="M669" s="4"/>
    </row>
    <row r="670" spans="1:13" ht="20.100000000000001" customHeight="1">
      <c r="A670" s="505"/>
      <c r="B670" s="95">
        <v>4</v>
      </c>
      <c r="C670" s="17" t="s">
        <v>47</v>
      </c>
      <c r="D670" s="17" t="s">
        <v>48</v>
      </c>
      <c r="E670" s="17" t="s">
        <v>584</v>
      </c>
      <c r="F670" s="215"/>
      <c r="G670" s="216"/>
      <c r="H670" s="233">
        <v>26675</v>
      </c>
      <c r="I670" s="508"/>
      <c r="J670" s="15"/>
      <c r="K670" s="3"/>
      <c r="L670" s="5"/>
      <c r="M670" s="4"/>
    </row>
    <row r="671" spans="1:13" ht="20.100000000000001" customHeight="1">
      <c r="A671" s="505"/>
      <c r="B671" s="95">
        <v>4</v>
      </c>
      <c r="C671" s="17" t="s">
        <v>47</v>
      </c>
      <c r="D671" s="17" t="s">
        <v>48</v>
      </c>
      <c r="E671" s="17" t="s">
        <v>585</v>
      </c>
      <c r="F671" s="215"/>
      <c r="G671" s="216"/>
      <c r="H671" s="233">
        <v>31040</v>
      </c>
      <c r="I671" s="508"/>
      <c r="J671" s="15"/>
      <c r="K671" s="3"/>
      <c r="L671" s="5"/>
      <c r="M671" s="4"/>
    </row>
    <row r="672" spans="1:13" ht="20.100000000000001" customHeight="1">
      <c r="A672" s="505"/>
      <c r="B672" s="95">
        <v>4</v>
      </c>
      <c r="C672" s="17" t="s">
        <v>96</v>
      </c>
      <c r="D672" s="17" t="s">
        <v>97</v>
      </c>
      <c r="E672" s="17" t="s">
        <v>586</v>
      </c>
      <c r="F672" s="215"/>
      <c r="G672" s="216"/>
      <c r="H672" s="233">
        <v>19500</v>
      </c>
      <c r="I672" s="508"/>
      <c r="J672" s="15"/>
      <c r="K672" s="3"/>
      <c r="L672" s="5"/>
      <c r="M672" s="4"/>
    </row>
    <row r="673" spans="1:13" ht="20.100000000000001" customHeight="1">
      <c r="A673" s="505"/>
      <c r="B673" s="95">
        <v>4</v>
      </c>
      <c r="C673" s="400" t="s">
        <v>168</v>
      </c>
      <c r="D673" s="17" t="s">
        <v>169</v>
      </c>
      <c r="E673" s="17" t="s">
        <v>587</v>
      </c>
      <c r="F673" s="215"/>
      <c r="G673" s="216"/>
      <c r="H673" s="264">
        <v>14140</v>
      </c>
      <c r="I673" s="508"/>
      <c r="J673" s="15"/>
      <c r="K673" s="3"/>
      <c r="L673" s="5"/>
      <c r="M673" s="4"/>
    </row>
    <row r="674" spans="1:13" ht="20.100000000000001" customHeight="1">
      <c r="A674" s="505"/>
      <c r="B674" s="95">
        <v>4</v>
      </c>
      <c r="C674" s="400" t="s">
        <v>168</v>
      </c>
      <c r="D674" s="17" t="s">
        <v>169</v>
      </c>
      <c r="E674" s="17" t="s">
        <v>496</v>
      </c>
      <c r="F674" s="215"/>
      <c r="G674" s="216"/>
      <c r="H674" s="264">
        <v>12725.6</v>
      </c>
      <c r="I674" s="508"/>
      <c r="J674" s="15"/>
      <c r="K674" s="3"/>
      <c r="L674" s="5"/>
      <c r="M674" s="4"/>
    </row>
    <row r="675" spans="1:13" ht="20.100000000000001" customHeight="1">
      <c r="A675" s="505"/>
      <c r="B675" s="95">
        <v>4</v>
      </c>
      <c r="C675" s="400" t="s">
        <v>168</v>
      </c>
      <c r="D675" s="17" t="s">
        <v>169</v>
      </c>
      <c r="E675" s="17" t="s">
        <v>488</v>
      </c>
      <c r="F675" s="215"/>
      <c r="G675" s="216"/>
      <c r="H675" s="264">
        <v>11118.08</v>
      </c>
      <c r="I675" s="508"/>
      <c r="J675" s="15"/>
      <c r="K675" s="3"/>
      <c r="L675" s="5"/>
      <c r="M675" s="4"/>
    </row>
    <row r="676" spans="1:13" ht="20.100000000000001" customHeight="1">
      <c r="A676" s="505"/>
      <c r="B676" s="95">
        <v>4</v>
      </c>
      <c r="C676" s="400" t="s">
        <v>168</v>
      </c>
      <c r="D676" s="17" t="s">
        <v>169</v>
      </c>
      <c r="E676" s="17" t="s">
        <v>588</v>
      </c>
      <c r="F676" s="215"/>
      <c r="G676" s="216"/>
      <c r="H676" s="264">
        <v>11645</v>
      </c>
      <c r="I676" s="508"/>
      <c r="J676" s="15"/>
      <c r="K676" s="3"/>
      <c r="L676" s="5"/>
      <c r="M676" s="4"/>
    </row>
    <row r="677" spans="1:13" ht="20.100000000000001" customHeight="1">
      <c r="A677" s="505"/>
      <c r="B677" s="95">
        <v>4</v>
      </c>
      <c r="C677" s="17" t="s">
        <v>213</v>
      </c>
      <c r="D677" s="17" t="s">
        <v>214</v>
      </c>
      <c r="E677" s="17" t="s">
        <v>589</v>
      </c>
      <c r="F677" s="215"/>
      <c r="G677" s="216"/>
      <c r="H677" s="233">
        <v>15600</v>
      </c>
      <c r="I677" s="508"/>
      <c r="J677" s="15"/>
      <c r="K677" s="3"/>
      <c r="L677" s="5"/>
      <c r="M677" s="4"/>
    </row>
    <row r="678" spans="1:13" ht="20.100000000000001" customHeight="1">
      <c r="A678" s="505"/>
      <c r="B678" s="95">
        <v>4</v>
      </c>
      <c r="C678" s="17" t="s">
        <v>233</v>
      </c>
      <c r="D678" s="17" t="s">
        <v>234</v>
      </c>
      <c r="E678" s="17" t="s">
        <v>590</v>
      </c>
      <c r="F678" s="215"/>
      <c r="G678" s="216"/>
      <c r="H678" s="233">
        <v>39520</v>
      </c>
      <c r="I678" s="508"/>
      <c r="J678" s="15"/>
      <c r="K678" s="3"/>
      <c r="L678" s="5"/>
      <c r="M678" s="4"/>
    </row>
    <row r="679" spans="1:13" ht="20.100000000000001" customHeight="1">
      <c r="A679" s="505"/>
      <c r="B679" s="95">
        <v>4</v>
      </c>
      <c r="C679" s="17" t="s">
        <v>105</v>
      </c>
      <c r="D679" s="17" t="s">
        <v>106</v>
      </c>
      <c r="E679" s="17" t="s">
        <v>591</v>
      </c>
      <c r="F679" s="215"/>
      <c r="G679" s="216"/>
      <c r="H679" s="233">
        <v>8807.42</v>
      </c>
      <c r="I679" s="508"/>
      <c r="J679" s="15"/>
      <c r="K679" s="3"/>
      <c r="L679" s="5"/>
      <c r="M679" s="4"/>
    </row>
    <row r="680" spans="1:13" ht="20.100000000000001" customHeight="1">
      <c r="A680" s="505"/>
      <c r="B680" s="95">
        <v>4</v>
      </c>
      <c r="C680" s="17" t="s">
        <v>43</v>
      </c>
      <c r="D680" s="17" t="s">
        <v>44</v>
      </c>
      <c r="E680" s="17" t="s">
        <v>592</v>
      </c>
      <c r="F680" s="215"/>
      <c r="G680" s="216"/>
      <c r="H680" s="233">
        <v>22067.5</v>
      </c>
      <c r="I680" s="508"/>
      <c r="J680" s="15"/>
      <c r="K680" s="3"/>
      <c r="L680" s="5"/>
      <c r="M680" s="4"/>
    </row>
    <row r="681" spans="1:13" ht="20.100000000000001" customHeight="1">
      <c r="A681" s="505"/>
      <c r="B681" s="95">
        <v>4</v>
      </c>
      <c r="C681" s="17" t="s">
        <v>109</v>
      </c>
      <c r="D681" s="17" t="s">
        <v>110</v>
      </c>
      <c r="E681" s="17" t="s">
        <v>593</v>
      </c>
      <c r="F681" s="215"/>
      <c r="G681" s="216"/>
      <c r="H681" s="233">
        <v>61152</v>
      </c>
      <c r="I681" s="508"/>
      <c r="J681" s="15"/>
      <c r="K681" s="3"/>
      <c r="L681" s="5"/>
      <c r="M681" s="4"/>
    </row>
    <row r="682" spans="1:13" ht="20.100000000000001" customHeight="1">
      <c r="A682" s="505"/>
      <c r="B682" s="95">
        <v>4</v>
      </c>
      <c r="C682" s="17" t="s">
        <v>105</v>
      </c>
      <c r="D682" s="17" t="s">
        <v>106</v>
      </c>
      <c r="E682" s="17" t="s">
        <v>594</v>
      </c>
      <c r="F682" s="215"/>
      <c r="G682" s="216"/>
      <c r="H682" s="233">
        <v>7691.47</v>
      </c>
      <c r="I682" s="508"/>
      <c r="J682" s="15"/>
      <c r="K682" s="3"/>
      <c r="L682" s="5"/>
      <c r="M682" s="4"/>
    </row>
    <row r="683" spans="1:13" ht="20.100000000000001" customHeight="1">
      <c r="A683" s="505"/>
      <c r="B683" s="95">
        <v>4</v>
      </c>
      <c r="C683" s="17" t="s">
        <v>163</v>
      </c>
      <c r="D683" s="17" t="s">
        <v>164</v>
      </c>
      <c r="E683" s="17" t="s">
        <v>595</v>
      </c>
      <c r="F683" s="215"/>
      <c r="G683" s="216"/>
      <c r="H683" s="233">
        <v>654387.18999999994</v>
      </c>
      <c r="I683" s="508"/>
      <c r="J683" s="15"/>
      <c r="K683" s="3"/>
      <c r="L683" s="5"/>
      <c r="M683" s="4"/>
    </row>
    <row r="684" spans="1:13" ht="20.100000000000001" customHeight="1">
      <c r="A684" s="505"/>
      <c r="B684" s="95">
        <v>4</v>
      </c>
      <c r="C684" s="17" t="s">
        <v>36</v>
      </c>
      <c r="D684" s="256" t="s">
        <v>37</v>
      </c>
      <c r="E684" s="253" t="s">
        <v>38</v>
      </c>
      <c r="F684" s="215"/>
      <c r="G684" s="216"/>
      <c r="H684" s="233">
        <v>25</v>
      </c>
      <c r="I684" s="508"/>
      <c r="J684" s="15"/>
      <c r="K684" s="3"/>
      <c r="L684" s="5"/>
      <c r="M684" s="4"/>
    </row>
    <row r="685" spans="1:13" ht="20.100000000000001" customHeight="1">
      <c r="A685" s="505"/>
      <c r="B685" s="95">
        <v>4</v>
      </c>
      <c r="C685" s="17" t="s">
        <v>36</v>
      </c>
      <c r="D685" s="256" t="s">
        <v>37</v>
      </c>
      <c r="E685" s="253" t="s">
        <v>38</v>
      </c>
      <c r="F685" s="215"/>
      <c r="G685" s="216"/>
      <c r="H685" s="233">
        <v>25</v>
      </c>
      <c r="I685" s="508"/>
      <c r="J685" s="15"/>
      <c r="K685" s="3"/>
      <c r="L685" s="5"/>
      <c r="M685" s="4"/>
    </row>
    <row r="686" spans="1:13" ht="20.100000000000001" customHeight="1">
      <c r="A686" s="505"/>
      <c r="B686" s="95">
        <v>4</v>
      </c>
      <c r="C686" s="17" t="s">
        <v>36</v>
      </c>
      <c r="D686" s="256" t="s">
        <v>37</v>
      </c>
      <c r="E686" s="253" t="s">
        <v>167</v>
      </c>
      <c r="F686" s="215"/>
      <c r="G686" s="216"/>
      <c r="H686" s="233">
        <v>590</v>
      </c>
      <c r="I686" s="508"/>
      <c r="J686" s="15"/>
      <c r="K686" s="3"/>
      <c r="L686" s="5"/>
      <c r="M686" s="4"/>
    </row>
    <row r="687" spans="1:13" ht="20.100000000000001" customHeight="1">
      <c r="A687" s="505"/>
      <c r="B687" s="95">
        <v>4</v>
      </c>
      <c r="C687" s="17" t="s">
        <v>36</v>
      </c>
      <c r="D687" s="256" t="s">
        <v>37</v>
      </c>
      <c r="E687" s="253" t="s">
        <v>176</v>
      </c>
      <c r="F687" s="215"/>
      <c r="G687" s="216"/>
      <c r="H687" s="233">
        <v>10</v>
      </c>
      <c r="I687" s="508"/>
      <c r="J687" s="165">
        <f>SUM(H669,H684:H687)</f>
        <v>675</v>
      </c>
      <c r="K687" s="3"/>
      <c r="L687" s="5"/>
      <c r="M687" s="4"/>
    </row>
    <row r="688" spans="1:13" ht="20.100000000000001" customHeight="1">
      <c r="A688" s="505"/>
      <c r="B688" s="95">
        <v>6</v>
      </c>
      <c r="C688" s="17" t="s">
        <v>105</v>
      </c>
      <c r="D688" s="17" t="s">
        <v>106</v>
      </c>
      <c r="E688" s="17" t="s">
        <v>596</v>
      </c>
      <c r="F688" s="215"/>
      <c r="G688" s="216"/>
      <c r="H688" s="233">
        <v>11000.05</v>
      </c>
      <c r="I688" s="508"/>
      <c r="J688" s="15"/>
      <c r="K688" s="3"/>
      <c r="L688" s="5"/>
      <c r="M688" s="4"/>
    </row>
    <row r="689" spans="1:13" ht="20.100000000000001" customHeight="1">
      <c r="A689" s="505"/>
      <c r="B689" s="95">
        <v>6</v>
      </c>
      <c r="C689" s="17" t="s">
        <v>240</v>
      </c>
      <c r="D689" s="17" t="s">
        <v>241</v>
      </c>
      <c r="E689" s="17" t="s">
        <v>597</v>
      </c>
      <c r="F689" s="215"/>
      <c r="G689" s="216"/>
      <c r="H689" s="265">
        <v>56000</v>
      </c>
      <c r="I689" s="508"/>
      <c r="J689" s="15"/>
      <c r="K689" s="3"/>
      <c r="L689" s="5"/>
      <c r="M689" s="4"/>
    </row>
    <row r="690" spans="1:13" ht="20.100000000000001" customHeight="1">
      <c r="A690" s="505"/>
      <c r="B690" s="95">
        <v>6</v>
      </c>
      <c r="C690" s="17" t="s">
        <v>36</v>
      </c>
      <c r="D690" s="256" t="s">
        <v>37</v>
      </c>
      <c r="E690" s="253" t="s">
        <v>38</v>
      </c>
      <c r="F690" s="215"/>
      <c r="G690" s="216"/>
      <c r="H690" s="233">
        <v>25</v>
      </c>
      <c r="I690" s="508"/>
      <c r="J690" s="165">
        <f>SUM(H690)</f>
        <v>25</v>
      </c>
      <c r="K690" s="3"/>
      <c r="L690" s="5"/>
      <c r="M690" s="4"/>
    </row>
    <row r="691" spans="1:13" ht="20.100000000000001" customHeight="1">
      <c r="A691" s="505"/>
      <c r="B691" s="95">
        <v>7</v>
      </c>
      <c r="C691" s="400" t="s">
        <v>168</v>
      </c>
      <c r="D691" s="17" t="s">
        <v>169</v>
      </c>
      <c r="E691" s="17" t="s">
        <v>496</v>
      </c>
      <c r="F691" s="215"/>
      <c r="G691" s="216"/>
      <c r="H691" s="264">
        <v>24505</v>
      </c>
      <c r="I691" s="508"/>
      <c r="J691" s="15"/>
      <c r="K691" s="3"/>
      <c r="L691" s="5"/>
      <c r="M691" s="4"/>
    </row>
    <row r="692" spans="1:13" ht="20.100000000000001" customHeight="1">
      <c r="A692" s="505"/>
      <c r="B692" s="95">
        <v>7</v>
      </c>
      <c r="C692" s="400" t="s">
        <v>168</v>
      </c>
      <c r="D692" s="17" t="s">
        <v>169</v>
      </c>
      <c r="E692" s="17" t="s">
        <v>587</v>
      </c>
      <c r="F692" s="215"/>
      <c r="G692" s="216"/>
      <c r="H692" s="264">
        <v>7559</v>
      </c>
      <c r="I692" s="508"/>
      <c r="J692" s="15"/>
      <c r="K692" s="3"/>
      <c r="L692" s="5"/>
      <c r="M692" s="4"/>
    </row>
    <row r="693" spans="1:13" ht="20.100000000000001" customHeight="1">
      <c r="A693" s="505"/>
      <c r="B693" s="95">
        <v>7</v>
      </c>
      <c r="C693" s="17" t="s">
        <v>96</v>
      </c>
      <c r="D693" s="17" t="s">
        <v>97</v>
      </c>
      <c r="E693" s="17" t="s">
        <v>598</v>
      </c>
      <c r="F693" s="215"/>
      <c r="G693" s="216"/>
      <c r="H693" s="233">
        <v>2350</v>
      </c>
      <c r="I693" s="508"/>
      <c r="J693" s="15"/>
      <c r="K693" s="3"/>
      <c r="L693" s="5"/>
      <c r="M693" s="4"/>
    </row>
    <row r="694" spans="1:13" ht="20.100000000000001" customHeight="1">
      <c r="A694" s="505"/>
      <c r="B694" s="95">
        <v>7</v>
      </c>
      <c r="C694" s="17" t="s">
        <v>96</v>
      </c>
      <c r="D694" s="17" t="s">
        <v>97</v>
      </c>
      <c r="E694" s="17" t="s">
        <v>599</v>
      </c>
      <c r="F694" s="215"/>
      <c r="G694" s="216"/>
      <c r="H694" s="233">
        <v>6390</v>
      </c>
      <c r="I694" s="508"/>
      <c r="J694" s="15"/>
      <c r="K694" s="3"/>
      <c r="L694" s="5"/>
      <c r="M694" s="4"/>
    </row>
    <row r="695" spans="1:13" ht="20.100000000000001" customHeight="1">
      <c r="A695" s="505"/>
      <c r="B695" s="95">
        <v>7</v>
      </c>
      <c r="C695" s="17" t="s">
        <v>93</v>
      </c>
      <c r="D695" s="17" t="s">
        <v>94</v>
      </c>
      <c r="E695" s="17" t="s">
        <v>600</v>
      </c>
      <c r="F695" s="215"/>
      <c r="G695" s="216"/>
      <c r="H695" s="233">
        <v>31485.37</v>
      </c>
      <c r="I695" s="508"/>
      <c r="J695" s="15"/>
      <c r="K695" s="3"/>
      <c r="L695" s="5"/>
      <c r="M695" s="4"/>
    </row>
    <row r="696" spans="1:13" ht="20.100000000000001" customHeight="1">
      <c r="A696" s="505"/>
      <c r="B696" s="95">
        <v>10</v>
      </c>
      <c r="C696" s="17" t="s">
        <v>30</v>
      </c>
      <c r="D696" s="17" t="s">
        <v>31</v>
      </c>
      <c r="E696" s="17" t="s">
        <v>601</v>
      </c>
      <c r="F696" s="215"/>
      <c r="G696" s="216"/>
      <c r="H696" s="233">
        <v>4000</v>
      </c>
      <c r="I696" s="508"/>
      <c r="J696" s="15"/>
      <c r="K696" s="3"/>
      <c r="L696" s="5"/>
      <c r="M696" s="4"/>
    </row>
    <row r="697" spans="1:13" ht="20.100000000000001" customHeight="1">
      <c r="A697" s="505"/>
      <c r="B697" s="95">
        <v>10</v>
      </c>
      <c r="C697" s="17" t="s">
        <v>47</v>
      </c>
      <c r="D697" s="17" t="s">
        <v>48</v>
      </c>
      <c r="E697" s="17" t="s">
        <v>602</v>
      </c>
      <c r="F697" s="215"/>
      <c r="G697" s="216"/>
      <c r="H697" s="233">
        <v>20800</v>
      </c>
      <c r="I697" s="508"/>
      <c r="J697" s="15"/>
      <c r="K697" s="3"/>
      <c r="L697" s="5"/>
      <c r="M697" s="4"/>
    </row>
    <row r="698" spans="1:13" ht="20.100000000000001" customHeight="1">
      <c r="A698" s="505"/>
      <c r="B698" s="95">
        <v>10</v>
      </c>
      <c r="C698" s="17" t="s">
        <v>96</v>
      </c>
      <c r="D698" s="17" t="s">
        <v>97</v>
      </c>
      <c r="E698" s="17" t="s">
        <v>603</v>
      </c>
      <c r="F698" s="215"/>
      <c r="G698" s="216"/>
      <c r="H698" s="233">
        <v>16250</v>
      </c>
      <c r="I698" s="508"/>
      <c r="J698" s="15"/>
      <c r="K698" s="3"/>
      <c r="L698" s="5"/>
      <c r="M698" s="4"/>
    </row>
    <row r="699" spans="1:13" ht="20.100000000000001" customHeight="1">
      <c r="A699" s="505"/>
      <c r="B699" s="95">
        <v>10</v>
      </c>
      <c r="C699" s="400" t="s">
        <v>168</v>
      </c>
      <c r="D699" s="17" t="s">
        <v>169</v>
      </c>
      <c r="E699" s="17" t="s">
        <v>488</v>
      </c>
      <c r="F699" s="215"/>
      <c r="G699" s="216"/>
      <c r="H699" s="264">
        <v>25563</v>
      </c>
      <c r="I699" s="508"/>
      <c r="J699" s="15"/>
      <c r="K699" s="3"/>
      <c r="L699" s="5"/>
      <c r="M699" s="4"/>
    </row>
    <row r="700" spans="1:13" ht="20.100000000000001" customHeight="1">
      <c r="A700" s="505"/>
      <c r="B700" s="95">
        <v>10</v>
      </c>
      <c r="C700" s="17" t="s">
        <v>322</v>
      </c>
      <c r="D700" s="17" t="s">
        <v>323</v>
      </c>
      <c r="E700" s="17" t="s">
        <v>604</v>
      </c>
      <c r="F700" s="215"/>
      <c r="G700" s="216"/>
      <c r="H700" s="233">
        <v>749</v>
      </c>
      <c r="I700" s="508"/>
      <c r="J700" s="15"/>
      <c r="K700" s="3"/>
      <c r="L700" s="5"/>
      <c r="M700" s="4"/>
    </row>
    <row r="701" spans="1:13" ht="20.100000000000001" customHeight="1">
      <c r="A701" s="505"/>
      <c r="B701" s="95">
        <v>10</v>
      </c>
      <c r="C701" s="400" t="s">
        <v>168</v>
      </c>
      <c r="D701" s="17" t="s">
        <v>169</v>
      </c>
      <c r="E701" s="17" t="s">
        <v>496</v>
      </c>
      <c r="F701" s="215"/>
      <c r="G701" s="216"/>
      <c r="H701" s="264">
        <v>2083.25</v>
      </c>
      <c r="I701" s="508"/>
      <c r="J701" s="15"/>
      <c r="K701" s="3"/>
      <c r="L701" s="5"/>
      <c r="M701" s="4"/>
    </row>
    <row r="702" spans="1:13" ht="20.100000000000001" customHeight="1">
      <c r="A702" s="505"/>
      <c r="B702" s="95">
        <v>10</v>
      </c>
      <c r="C702" s="17" t="s">
        <v>36</v>
      </c>
      <c r="D702" s="17" t="s">
        <v>37</v>
      </c>
      <c r="E702" s="253" t="s">
        <v>38</v>
      </c>
      <c r="F702" s="215"/>
      <c r="G702" s="216"/>
      <c r="H702" s="233">
        <v>25</v>
      </c>
      <c r="I702" s="508"/>
      <c r="J702" s="15"/>
      <c r="K702" s="3"/>
      <c r="L702" s="5"/>
      <c r="M702" s="4"/>
    </row>
    <row r="703" spans="1:13" ht="20.100000000000001" customHeight="1">
      <c r="A703" s="505"/>
      <c r="B703" s="95">
        <v>10</v>
      </c>
      <c r="C703" s="17" t="s">
        <v>36</v>
      </c>
      <c r="D703" s="17" t="s">
        <v>37</v>
      </c>
      <c r="E703" s="253" t="s">
        <v>38</v>
      </c>
      <c r="F703" s="215"/>
      <c r="G703" s="216"/>
      <c r="H703" s="233">
        <v>25</v>
      </c>
      <c r="I703" s="508"/>
      <c r="J703" s="165">
        <f>SUM(H702:H703)</f>
        <v>50</v>
      </c>
      <c r="K703" s="3"/>
      <c r="L703" s="5"/>
      <c r="M703" s="4"/>
    </row>
    <row r="704" spans="1:13" ht="20.100000000000001" customHeight="1">
      <c r="A704" s="505"/>
      <c r="B704" s="95">
        <v>11</v>
      </c>
      <c r="C704" s="17" t="s">
        <v>295</v>
      </c>
      <c r="D704" s="17" t="s">
        <v>296</v>
      </c>
      <c r="E704" s="256" t="s">
        <v>1125</v>
      </c>
      <c r="F704" s="215"/>
      <c r="G704" s="216"/>
      <c r="H704" s="233">
        <v>16359.04</v>
      </c>
      <c r="I704" s="508"/>
      <c r="J704" s="15"/>
      <c r="K704" s="3"/>
      <c r="L704" s="5"/>
      <c r="M704" s="384"/>
    </row>
    <row r="705" spans="1:13" ht="20.100000000000001" customHeight="1">
      <c r="A705" s="505"/>
      <c r="B705" s="95">
        <v>11</v>
      </c>
      <c r="C705" s="17" t="s">
        <v>199</v>
      </c>
      <c r="D705" s="17" t="s">
        <v>200</v>
      </c>
      <c r="E705" s="256" t="s">
        <v>1112</v>
      </c>
      <c r="F705" s="215"/>
      <c r="G705" s="216"/>
      <c r="H705" s="233">
        <v>4827</v>
      </c>
      <c r="I705" s="508"/>
      <c r="J705" s="15"/>
      <c r="K705" s="3"/>
      <c r="L705" s="5"/>
      <c r="M705" s="384"/>
    </row>
    <row r="706" spans="1:13" ht="20.100000000000001" customHeight="1">
      <c r="A706" s="505"/>
      <c r="B706" s="95">
        <v>11</v>
      </c>
      <c r="C706" s="17" t="s">
        <v>322</v>
      </c>
      <c r="D706" s="17" t="s">
        <v>323</v>
      </c>
      <c r="E706" s="256" t="s">
        <v>1113</v>
      </c>
      <c r="F706" s="215"/>
      <c r="G706" s="216"/>
      <c r="H706" s="233">
        <v>3638</v>
      </c>
      <c r="I706" s="508"/>
      <c r="J706" s="15"/>
      <c r="K706" s="3"/>
      <c r="L706" s="5"/>
      <c r="M706" s="384"/>
    </row>
    <row r="707" spans="1:13" ht="20.100000000000001" customHeight="1">
      <c r="A707" s="505"/>
      <c r="B707" s="95">
        <v>11</v>
      </c>
      <c r="C707" s="17" t="s">
        <v>213</v>
      </c>
      <c r="D707" s="17" t="s">
        <v>214</v>
      </c>
      <c r="E707" s="256" t="s">
        <v>1114</v>
      </c>
      <c r="F707" s="215"/>
      <c r="G707" s="216"/>
      <c r="H707" s="233">
        <v>5440</v>
      </c>
      <c r="I707" s="508"/>
      <c r="J707" s="15"/>
      <c r="K707" s="3"/>
      <c r="L707" s="5"/>
      <c r="M707" s="384"/>
    </row>
    <row r="708" spans="1:13" ht="20.100000000000001" customHeight="1">
      <c r="A708" s="505"/>
      <c r="B708" s="95">
        <v>11</v>
      </c>
      <c r="C708" s="17" t="s">
        <v>452</v>
      </c>
      <c r="D708" s="17" t="s">
        <v>453</v>
      </c>
      <c r="E708" s="256" t="s">
        <v>1115</v>
      </c>
      <c r="F708" s="215"/>
      <c r="G708" s="216"/>
      <c r="H708" s="233">
        <v>4108.8</v>
      </c>
      <c r="I708" s="508"/>
      <c r="J708" s="15"/>
      <c r="K708" s="3"/>
      <c r="L708" s="5"/>
      <c r="M708" s="384"/>
    </row>
    <row r="709" spans="1:13" ht="20.100000000000001" customHeight="1">
      <c r="A709" s="505"/>
      <c r="B709" s="95">
        <v>11</v>
      </c>
      <c r="C709" s="17" t="s">
        <v>1118</v>
      </c>
      <c r="D709" s="17" t="s">
        <v>1119</v>
      </c>
      <c r="E709" s="256" t="s">
        <v>1116</v>
      </c>
      <c r="F709" s="215"/>
      <c r="G709" s="216"/>
      <c r="H709" s="233">
        <v>3141.67</v>
      </c>
      <c r="I709" s="508"/>
      <c r="J709" s="15"/>
      <c r="K709" s="3"/>
      <c r="L709" s="5"/>
      <c r="M709" s="384"/>
    </row>
    <row r="710" spans="1:13" ht="20.100000000000001" customHeight="1">
      <c r="A710" s="505"/>
      <c r="B710" s="95">
        <v>11</v>
      </c>
      <c r="C710" s="400" t="s">
        <v>168</v>
      </c>
      <c r="D710" s="17" t="s">
        <v>169</v>
      </c>
      <c r="E710" s="256" t="s">
        <v>588</v>
      </c>
      <c r="F710" s="215"/>
      <c r="G710" s="216"/>
      <c r="H710" s="264">
        <v>4020.41</v>
      </c>
      <c r="I710" s="508"/>
      <c r="J710" s="15"/>
      <c r="K710" s="3"/>
      <c r="L710" s="5"/>
      <c r="M710" s="384"/>
    </row>
    <row r="711" spans="1:13" ht="20.100000000000001" customHeight="1">
      <c r="A711" s="505"/>
      <c r="B711" s="95">
        <v>11</v>
      </c>
      <c r="C711" s="17" t="s">
        <v>276</v>
      </c>
      <c r="D711" s="17" t="s">
        <v>277</v>
      </c>
      <c r="E711" s="256" t="s">
        <v>1117</v>
      </c>
      <c r="F711" s="215"/>
      <c r="G711" s="216"/>
      <c r="H711" s="233">
        <v>25230</v>
      </c>
      <c r="I711" s="508"/>
      <c r="J711" s="15"/>
      <c r="K711" s="3"/>
      <c r="L711" s="5"/>
      <c r="M711" s="384"/>
    </row>
    <row r="712" spans="1:13" ht="20.100000000000001" customHeight="1">
      <c r="A712" s="505"/>
      <c r="B712" s="95">
        <v>11</v>
      </c>
      <c r="C712" s="17" t="s">
        <v>276</v>
      </c>
      <c r="D712" s="17" t="s">
        <v>277</v>
      </c>
      <c r="E712" s="256" t="s">
        <v>1117</v>
      </c>
      <c r="F712" s="215"/>
      <c r="G712" s="216"/>
      <c r="H712" s="233">
        <v>4425</v>
      </c>
      <c r="I712" s="508"/>
      <c r="J712" s="15"/>
      <c r="K712" s="3"/>
      <c r="L712" s="5"/>
      <c r="M712" s="384"/>
    </row>
    <row r="713" spans="1:13" ht="20.100000000000001" customHeight="1">
      <c r="A713" s="505"/>
      <c r="B713" s="95">
        <v>11</v>
      </c>
      <c r="C713" s="17" t="s">
        <v>276</v>
      </c>
      <c r="D713" s="17" t="s">
        <v>277</v>
      </c>
      <c r="E713" s="256" t="s">
        <v>1117</v>
      </c>
      <c r="F713" s="215"/>
      <c r="G713" s="216"/>
      <c r="H713" s="233">
        <v>4500</v>
      </c>
      <c r="I713" s="508"/>
      <c r="J713" s="15"/>
      <c r="K713" s="3"/>
      <c r="L713" s="5"/>
      <c r="M713" s="384"/>
    </row>
    <row r="714" spans="1:13" ht="20.100000000000001" customHeight="1">
      <c r="A714" s="505"/>
      <c r="B714" s="95">
        <v>11</v>
      </c>
      <c r="C714" s="17" t="s">
        <v>36</v>
      </c>
      <c r="D714" s="17" t="s">
        <v>37</v>
      </c>
      <c r="E714" s="253" t="s">
        <v>38</v>
      </c>
      <c r="F714" s="215"/>
      <c r="G714" s="216"/>
      <c r="H714" s="233">
        <v>25</v>
      </c>
      <c r="I714" s="508"/>
      <c r="J714" s="15"/>
      <c r="K714" s="3"/>
      <c r="L714" s="5"/>
      <c r="M714" s="384"/>
    </row>
    <row r="715" spans="1:13" ht="20.100000000000001" customHeight="1">
      <c r="A715" s="505"/>
      <c r="B715" s="95">
        <v>11</v>
      </c>
      <c r="C715" s="17" t="s">
        <v>36</v>
      </c>
      <c r="D715" s="17" t="s">
        <v>37</v>
      </c>
      <c r="E715" s="253" t="s">
        <v>38</v>
      </c>
      <c r="F715" s="215"/>
      <c r="G715" s="216"/>
      <c r="H715" s="233">
        <v>25</v>
      </c>
      <c r="I715" s="508"/>
      <c r="J715" s="15"/>
      <c r="K715" s="3"/>
      <c r="L715" s="5"/>
      <c r="M715" s="384"/>
    </row>
    <row r="716" spans="1:13" ht="20.100000000000001" customHeight="1">
      <c r="A716" s="505"/>
      <c r="B716" s="95">
        <v>11</v>
      </c>
      <c r="C716" s="17" t="s">
        <v>36</v>
      </c>
      <c r="D716" s="17" t="s">
        <v>37</v>
      </c>
      <c r="E716" s="253" t="s">
        <v>38</v>
      </c>
      <c r="F716" s="215"/>
      <c r="G716" s="216"/>
      <c r="H716" s="233">
        <v>25</v>
      </c>
      <c r="I716" s="508"/>
      <c r="J716" s="15"/>
      <c r="K716" s="3"/>
      <c r="L716" s="5"/>
      <c r="M716" s="384"/>
    </row>
    <row r="717" spans="1:13" ht="20.100000000000001" customHeight="1">
      <c r="A717" s="505"/>
      <c r="B717" s="95">
        <v>11</v>
      </c>
      <c r="C717" s="17" t="s">
        <v>36</v>
      </c>
      <c r="D717" s="17" t="s">
        <v>37</v>
      </c>
      <c r="E717" s="253" t="s">
        <v>1121</v>
      </c>
      <c r="F717" s="215"/>
      <c r="G717" s="216"/>
      <c r="H717" s="233">
        <v>15</v>
      </c>
      <c r="I717" s="508"/>
      <c r="J717" s="15"/>
      <c r="K717" s="3"/>
      <c r="L717" s="5"/>
      <c r="M717" s="384"/>
    </row>
    <row r="718" spans="1:13" ht="20.100000000000001" customHeight="1">
      <c r="A718" s="505"/>
      <c r="B718" s="95">
        <v>11</v>
      </c>
      <c r="C718" s="17" t="s">
        <v>36</v>
      </c>
      <c r="D718" s="17" t="s">
        <v>37</v>
      </c>
      <c r="E718" s="253" t="s">
        <v>1120</v>
      </c>
      <c r="F718" s="215"/>
      <c r="G718" s="216"/>
      <c r="H718" s="233">
        <v>10</v>
      </c>
      <c r="I718" s="508"/>
      <c r="J718" s="15"/>
      <c r="K718" s="3"/>
      <c r="L718" s="5"/>
      <c r="M718" s="384"/>
    </row>
    <row r="719" spans="1:13" ht="20.100000000000001" customHeight="1">
      <c r="A719" s="505"/>
      <c r="B719" s="95">
        <v>11</v>
      </c>
      <c r="C719" s="17" t="s">
        <v>36</v>
      </c>
      <c r="D719" s="17" t="s">
        <v>37</v>
      </c>
      <c r="E719" s="253" t="s">
        <v>1120</v>
      </c>
      <c r="F719" s="215"/>
      <c r="G719" s="216"/>
      <c r="H719" s="233">
        <v>10</v>
      </c>
      <c r="I719" s="508"/>
      <c r="J719" s="15"/>
      <c r="K719" s="3"/>
      <c r="L719" s="5"/>
      <c r="M719" s="384"/>
    </row>
    <row r="720" spans="1:13" ht="19.5" customHeight="1">
      <c r="A720" s="505"/>
      <c r="B720" s="95">
        <v>11</v>
      </c>
      <c r="C720" s="17" t="s">
        <v>36</v>
      </c>
      <c r="D720" s="17" t="s">
        <v>37</v>
      </c>
      <c r="E720" s="253" t="s">
        <v>1120</v>
      </c>
      <c r="F720" s="215"/>
      <c r="G720" s="216"/>
      <c r="H720" s="233">
        <v>10</v>
      </c>
      <c r="I720" s="508"/>
      <c r="J720" s="165">
        <f>SUM(H714:H720)</f>
        <v>120</v>
      </c>
      <c r="K720" s="3"/>
      <c r="L720" s="5"/>
      <c r="M720" s="384"/>
    </row>
    <row r="721" spans="1:13" ht="19.5" customHeight="1">
      <c r="A721" s="505"/>
      <c r="B721" s="95">
        <v>12</v>
      </c>
      <c r="C721" s="17" t="s">
        <v>295</v>
      </c>
      <c r="D721" s="17" t="s">
        <v>296</v>
      </c>
      <c r="E721" s="253" t="s">
        <v>1122</v>
      </c>
      <c r="F721" s="215"/>
      <c r="G721" s="216"/>
      <c r="H721" s="233">
        <v>31322</v>
      </c>
      <c r="I721" s="508"/>
      <c r="J721" s="15"/>
      <c r="K721" s="3"/>
      <c r="L721" s="5"/>
      <c r="M721" s="384"/>
    </row>
    <row r="722" spans="1:13" ht="19.5" customHeight="1">
      <c r="A722" s="505"/>
      <c r="B722" s="95">
        <v>13</v>
      </c>
      <c r="C722" s="17" t="s">
        <v>36</v>
      </c>
      <c r="D722" s="17" t="s">
        <v>37</v>
      </c>
      <c r="E722" s="253" t="s">
        <v>1126</v>
      </c>
      <c r="F722" s="215"/>
      <c r="G722" s="216"/>
      <c r="H722" s="233">
        <v>500</v>
      </c>
      <c r="I722" s="508"/>
      <c r="J722" s="15"/>
      <c r="K722" s="3"/>
      <c r="L722" s="5"/>
      <c r="M722" s="384"/>
    </row>
    <row r="723" spans="1:13" ht="19.5" customHeight="1">
      <c r="A723" s="505"/>
      <c r="B723" s="95">
        <v>14</v>
      </c>
      <c r="C723" s="17" t="s">
        <v>54</v>
      </c>
      <c r="D723" s="17" t="s">
        <v>55</v>
      </c>
      <c r="E723" s="17" t="s">
        <v>1133</v>
      </c>
      <c r="F723" s="215"/>
      <c r="G723" s="216"/>
      <c r="H723" s="233">
        <v>7571.91</v>
      </c>
      <c r="I723" s="508"/>
      <c r="J723" s="15"/>
      <c r="K723" s="3"/>
      <c r="L723" s="5"/>
      <c r="M723" s="4"/>
    </row>
    <row r="724" spans="1:13" ht="19.5" customHeight="1">
      <c r="A724" s="505"/>
      <c r="B724" s="95">
        <v>14</v>
      </c>
      <c r="C724" s="17" t="s">
        <v>54</v>
      </c>
      <c r="D724" s="17" t="s">
        <v>55</v>
      </c>
      <c r="E724" s="17" t="s">
        <v>1134</v>
      </c>
      <c r="F724" s="215"/>
      <c r="G724" s="216"/>
      <c r="H724" s="233">
        <v>112556.74</v>
      </c>
      <c r="I724" s="508"/>
      <c r="J724" s="15"/>
      <c r="K724" s="3"/>
      <c r="L724" s="5"/>
      <c r="M724" s="4"/>
    </row>
    <row r="725" spans="1:13" ht="19.5" customHeight="1">
      <c r="A725" s="505"/>
      <c r="B725" s="95">
        <v>14</v>
      </c>
      <c r="C725" s="17" t="s">
        <v>36</v>
      </c>
      <c r="D725" s="17" t="s">
        <v>37</v>
      </c>
      <c r="E725" s="253" t="s">
        <v>1121</v>
      </c>
      <c r="F725" s="215"/>
      <c r="G725" s="216"/>
      <c r="H725" s="233">
        <v>15</v>
      </c>
      <c r="I725" s="508"/>
      <c r="J725" s="15"/>
      <c r="K725" s="3"/>
      <c r="L725" s="5"/>
      <c r="M725" s="4"/>
    </row>
    <row r="726" spans="1:13" ht="19.5" customHeight="1">
      <c r="A726" s="505"/>
      <c r="B726" s="95">
        <v>14</v>
      </c>
      <c r="C726" s="17" t="s">
        <v>295</v>
      </c>
      <c r="D726" s="17" t="s">
        <v>296</v>
      </c>
      <c r="E726" s="17" t="s">
        <v>1132</v>
      </c>
      <c r="F726" s="215"/>
      <c r="G726" s="216"/>
      <c r="H726" s="233">
        <v>16359.04</v>
      </c>
      <c r="I726" s="508"/>
      <c r="J726" s="15"/>
      <c r="K726" s="3"/>
      <c r="L726" s="5"/>
      <c r="M726" s="4"/>
    </row>
    <row r="727" spans="1:13" ht="20.100000000000001" customHeight="1">
      <c r="A727" s="505"/>
      <c r="B727" s="95">
        <v>14</v>
      </c>
      <c r="C727" s="17" t="s">
        <v>36</v>
      </c>
      <c r="D727" s="17" t="s">
        <v>37</v>
      </c>
      <c r="E727" s="253" t="s">
        <v>1121</v>
      </c>
      <c r="F727" s="215"/>
      <c r="G727" s="216"/>
      <c r="H727" s="233">
        <v>15</v>
      </c>
      <c r="I727" s="508"/>
      <c r="J727" s="165">
        <f>SUM(H725,H727)</f>
        <v>30</v>
      </c>
      <c r="K727" s="3"/>
      <c r="L727" s="5"/>
      <c r="M727" s="4"/>
    </row>
    <row r="728" spans="1:13" ht="20.100000000000001" customHeight="1">
      <c r="A728" s="505"/>
      <c r="B728" s="95">
        <v>16</v>
      </c>
      <c r="C728" s="17" t="s">
        <v>30</v>
      </c>
      <c r="D728" s="17" t="s">
        <v>31</v>
      </c>
      <c r="E728" s="17" t="s">
        <v>1135</v>
      </c>
      <c r="F728" s="215"/>
      <c r="G728" s="216">
        <v>9508800</v>
      </c>
      <c r="H728" s="233"/>
      <c r="I728" s="508"/>
      <c r="J728" s="15"/>
      <c r="K728" s="3"/>
      <c r="L728" s="5"/>
      <c r="M728" s="386"/>
    </row>
    <row r="729" spans="1:13" ht="20.100000000000001" customHeight="1">
      <c r="A729" s="505"/>
      <c r="B729" s="95">
        <v>17</v>
      </c>
      <c r="C729" s="17" t="s">
        <v>226</v>
      </c>
      <c r="D729" s="17" t="s">
        <v>227</v>
      </c>
      <c r="E729" s="23" t="s">
        <v>1142</v>
      </c>
      <c r="F729" s="215"/>
      <c r="G729" s="216"/>
      <c r="H729" s="551">
        <v>3116230.18</v>
      </c>
      <c r="I729" s="508"/>
      <c r="J729" s="15"/>
      <c r="K729" s="3"/>
      <c r="L729" s="5"/>
      <c r="M729" s="387"/>
    </row>
    <row r="730" spans="1:13" ht="20.100000000000001" customHeight="1">
      <c r="A730" s="505"/>
      <c r="B730" s="95">
        <v>17</v>
      </c>
      <c r="C730" s="390" t="s">
        <v>1159</v>
      </c>
      <c r="D730" s="390" t="s">
        <v>1184</v>
      </c>
      <c r="E730" s="390" t="s">
        <v>1158</v>
      </c>
      <c r="F730" s="215"/>
      <c r="G730" s="216"/>
      <c r="H730" s="552"/>
      <c r="I730" s="508"/>
      <c r="J730" s="15"/>
      <c r="K730" s="3"/>
      <c r="L730" s="5"/>
      <c r="M730" s="411"/>
    </row>
    <row r="731" spans="1:13" ht="20.100000000000001" customHeight="1">
      <c r="A731" s="505"/>
      <c r="B731" s="95">
        <v>17</v>
      </c>
      <c r="C731" s="17" t="s">
        <v>226</v>
      </c>
      <c r="D731" s="17" t="s">
        <v>227</v>
      </c>
      <c r="E731" s="23" t="s">
        <v>1142</v>
      </c>
      <c r="F731" s="215"/>
      <c r="G731" s="216"/>
      <c r="H731" s="233">
        <v>1116230.18</v>
      </c>
      <c r="I731" s="508"/>
      <c r="J731" s="15"/>
      <c r="K731" s="3"/>
      <c r="L731" s="5"/>
      <c r="M731" s="387"/>
    </row>
    <row r="732" spans="1:13" ht="20.100000000000001" customHeight="1">
      <c r="A732" s="505"/>
      <c r="B732" s="95">
        <v>17</v>
      </c>
      <c r="C732" s="17" t="s">
        <v>1144</v>
      </c>
      <c r="D732" s="17" t="s">
        <v>1185</v>
      </c>
      <c r="E732" s="17" t="s">
        <v>1143</v>
      </c>
      <c r="F732" s="215"/>
      <c r="G732" s="216"/>
      <c r="H732" s="233">
        <v>44212</v>
      </c>
      <c r="I732" s="508"/>
      <c r="J732" s="15"/>
      <c r="K732" s="3"/>
      <c r="L732" s="5"/>
      <c r="M732" s="387"/>
    </row>
    <row r="733" spans="1:13" ht="20.100000000000001" customHeight="1">
      <c r="A733" s="505"/>
      <c r="B733" s="95">
        <v>17</v>
      </c>
      <c r="C733" s="17" t="s">
        <v>96</v>
      </c>
      <c r="D733" s="17" t="s">
        <v>97</v>
      </c>
      <c r="E733" s="17" t="s">
        <v>1145</v>
      </c>
      <c r="F733" s="215"/>
      <c r="G733" s="216"/>
      <c r="H733" s="233">
        <v>19500</v>
      </c>
      <c r="I733" s="508"/>
      <c r="J733" s="15"/>
      <c r="K733" s="3"/>
      <c r="L733" s="5"/>
      <c r="M733" s="387"/>
    </row>
    <row r="734" spans="1:13" ht="20.100000000000001" customHeight="1">
      <c r="A734" s="505"/>
      <c r="B734" s="95">
        <v>17</v>
      </c>
      <c r="C734" s="17" t="s">
        <v>250</v>
      </c>
      <c r="D734" s="17" t="s">
        <v>70</v>
      </c>
      <c r="E734" s="17" t="s">
        <v>1146</v>
      </c>
      <c r="F734" s="215"/>
      <c r="G734" s="216"/>
      <c r="H734" s="233">
        <v>157186.04999999999</v>
      </c>
      <c r="I734" s="508"/>
      <c r="J734" s="15"/>
      <c r="K734" s="3"/>
      <c r="L734" s="5"/>
      <c r="M734" s="387"/>
    </row>
    <row r="735" spans="1:13" ht="20.100000000000001" customHeight="1">
      <c r="A735" s="505"/>
      <c r="B735" s="95">
        <v>17</v>
      </c>
      <c r="C735" s="17" t="s">
        <v>1149</v>
      </c>
      <c r="D735" s="17" t="s">
        <v>1186</v>
      </c>
      <c r="E735" s="17" t="s">
        <v>1147</v>
      </c>
      <c r="F735" s="215"/>
      <c r="G735" s="216"/>
      <c r="H735" s="233">
        <v>5760.96</v>
      </c>
      <c r="I735" s="508"/>
      <c r="J735" s="15"/>
      <c r="K735" s="3"/>
      <c r="L735" s="5"/>
      <c r="M735" s="387"/>
    </row>
    <row r="736" spans="1:13" ht="20.100000000000001" customHeight="1">
      <c r="A736" s="505"/>
      <c r="B736" s="95">
        <v>17</v>
      </c>
      <c r="C736" s="17" t="s">
        <v>1150</v>
      </c>
      <c r="D736" s="17" t="s">
        <v>1187</v>
      </c>
      <c r="E736" s="17" t="s">
        <v>1148</v>
      </c>
      <c r="F736" s="215"/>
      <c r="G736" s="216"/>
      <c r="H736" s="233">
        <v>5166.5</v>
      </c>
      <c r="I736" s="508"/>
      <c r="J736" s="15"/>
      <c r="K736" s="3"/>
      <c r="L736" s="5"/>
      <c r="M736" s="387"/>
    </row>
    <row r="737" spans="1:13" ht="20.100000000000001" customHeight="1">
      <c r="A737" s="505"/>
      <c r="B737" s="95">
        <v>17</v>
      </c>
      <c r="C737" s="400" t="s">
        <v>168</v>
      </c>
      <c r="D737" s="17" t="s">
        <v>169</v>
      </c>
      <c r="E737" s="17" t="s">
        <v>1151</v>
      </c>
      <c r="F737" s="215"/>
      <c r="G737" s="216"/>
      <c r="H737" s="264">
        <v>13510</v>
      </c>
      <c r="I737" s="508"/>
      <c r="J737" s="15"/>
      <c r="K737" s="3"/>
      <c r="L737" s="5"/>
      <c r="M737" s="387"/>
    </row>
    <row r="738" spans="1:13" ht="20.100000000000001" customHeight="1">
      <c r="A738" s="505"/>
      <c r="B738" s="95">
        <v>17</v>
      </c>
      <c r="C738" s="400" t="s">
        <v>168</v>
      </c>
      <c r="D738" s="17" t="s">
        <v>169</v>
      </c>
      <c r="E738" s="17" t="s">
        <v>488</v>
      </c>
      <c r="F738" s="215"/>
      <c r="G738" s="216"/>
      <c r="H738" s="264">
        <v>16616</v>
      </c>
      <c r="I738" s="508"/>
      <c r="J738" s="15"/>
      <c r="K738" s="3"/>
      <c r="L738" s="5"/>
      <c r="M738" s="387"/>
    </row>
    <row r="739" spans="1:13" ht="20.100000000000001" customHeight="1">
      <c r="A739" s="505"/>
      <c r="B739" s="95">
        <v>17</v>
      </c>
      <c r="C739" s="400" t="s">
        <v>168</v>
      </c>
      <c r="D739" s="17" t="s">
        <v>169</v>
      </c>
      <c r="E739" s="17" t="s">
        <v>1152</v>
      </c>
      <c r="F739" s="215"/>
      <c r="G739" s="216"/>
      <c r="H739" s="264">
        <v>9494.4500000000007</v>
      </c>
      <c r="I739" s="508"/>
      <c r="J739" s="15"/>
      <c r="K739" s="3"/>
      <c r="L739" s="5"/>
      <c r="M739" s="387"/>
    </row>
    <row r="740" spans="1:13" ht="20.100000000000001" customHeight="1">
      <c r="A740" s="505"/>
      <c r="B740" s="95">
        <v>17</v>
      </c>
      <c r="C740" s="400" t="s">
        <v>168</v>
      </c>
      <c r="D740" s="17" t="s">
        <v>169</v>
      </c>
      <c r="E740" s="17" t="s">
        <v>1153</v>
      </c>
      <c r="F740" s="215"/>
      <c r="G740" s="216"/>
      <c r="H740" s="264">
        <v>22209.599999999999</v>
      </c>
      <c r="I740" s="508"/>
      <c r="J740" s="15"/>
      <c r="K740" s="3"/>
      <c r="L740" s="5"/>
      <c r="M740" s="387"/>
    </row>
    <row r="741" spans="1:13" ht="20.100000000000001" customHeight="1">
      <c r="A741" s="505"/>
      <c r="B741" s="95">
        <v>17</v>
      </c>
      <c r="C741" s="17" t="s">
        <v>58</v>
      </c>
      <c r="D741" s="17" t="s">
        <v>59</v>
      </c>
      <c r="E741" s="17" t="s">
        <v>1154</v>
      </c>
      <c r="F741" s="215"/>
      <c r="G741" s="216"/>
      <c r="H741" s="233">
        <v>26000</v>
      </c>
      <c r="I741" s="508"/>
      <c r="J741" s="15"/>
      <c r="K741" s="3"/>
      <c r="L741" s="5"/>
      <c r="M741" s="387"/>
    </row>
    <row r="742" spans="1:13" ht="20.100000000000001" customHeight="1">
      <c r="A742" s="505"/>
      <c r="B742" s="95">
        <v>17</v>
      </c>
      <c r="C742" s="17" t="s">
        <v>1156</v>
      </c>
      <c r="D742" s="17" t="s">
        <v>338</v>
      </c>
      <c r="E742" s="17" t="s">
        <v>1155</v>
      </c>
      <c r="F742" s="215"/>
      <c r="G742" s="216"/>
      <c r="H742" s="233">
        <v>40653.08</v>
      </c>
      <c r="I742" s="508"/>
      <c r="J742" s="15"/>
      <c r="K742" s="3"/>
      <c r="L742" s="5"/>
      <c r="M742" s="386"/>
    </row>
    <row r="743" spans="1:13" ht="20.100000000000001" customHeight="1">
      <c r="A743" s="505"/>
      <c r="B743" s="95">
        <v>17</v>
      </c>
      <c r="C743" s="17" t="s">
        <v>36</v>
      </c>
      <c r="D743" s="17" t="s">
        <v>37</v>
      </c>
      <c r="E743" s="253" t="s">
        <v>38</v>
      </c>
      <c r="F743" s="215"/>
      <c r="G743" s="216"/>
      <c r="H743" s="233">
        <v>50</v>
      </c>
      <c r="I743" s="508"/>
      <c r="J743" s="15"/>
      <c r="K743" s="3"/>
      <c r="L743" s="5"/>
      <c r="M743" s="387"/>
    </row>
    <row r="744" spans="1:13" ht="20.100000000000001" customHeight="1">
      <c r="A744" s="505"/>
      <c r="B744" s="95">
        <v>17</v>
      </c>
      <c r="C744" s="17" t="s">
        <v>36</v>
      </c>
      <c r="D744" s="17" t="s">
        <v>37</v>
      </c>
      <c r="E744" s="253" t="s">
        <v>38</v>
      </c>
      <c r="F744" s="215"/>
      <c r="G744" s="216"/>
      <c r="H744" s="233">
        <v>25</v>
      </c>
      <c r="I744" s="508"/>
      <c r="J744" s="15"/>
      <c r="K744" s="3"/>
      <c r="L744" s="5"/>
      <c r="M744" s="387"/>
    </row>
    <row r="745" spans="1:13" ht="20.100000000000001" customHeight="1">
      <c r="A745" s="505"/>
      <c r="B745" s="95">
        <v>17</v>
      </c>
      <c r="C745" s="17" t="s">
        <v>36</v>
      </c>
      <c r="D745" s="17" t="s">
        <v>37</v>
      </c>
      <c r="E745" s="253" t="s">
        <v>38</v>
      </c>
      <c r="F745" s="215"/>
      <c r="G745" s="216"/>
      <c r="H745" s="233">
        <v>25</v>
      </c>
      <c r="I745" s="508"/>
      <c r="J745" s="15"/>
      <c r="K745" s="3"/>
      <c r="L745" s="5"/>
      <c r="M745" s="387"/>
    </row>
    <row r="746" spans="1:13" ht="20.100000000000001" customHeight="1">
      <c r="A746" s="505"/>
      <c r="B746" s="95">
        <v>17</v>
      </c>
      <c r="C746" s="17" t="s">
        <v>36</v>
      </c>
      <c r="D746" s="17" t="s">
        <v>37</v>
      </c>
      <c r="E746" s="253" t="s">
        <v>38</v>
      </c>
      <c r="F746" s="215"/>
      <c r="G746" s="216"/>
      <c r="H746" s="233">
        <v>25</v>
      </c>
      <c r="I746" s="508"/>
      <c r="J746" s="415"/>
      <c r="K746" s="3"/>
      <c r="L746" s="5"/>
      <c r="M746" s="387"/>
    </row>
    <row r="747" spans="1:13" ht="20.100000000000001" customHeight="1">
      <c r="A747" s="505"/>
      <c r="B747" s="95">
        <v>17</v>
      </c>
      <c r="C747" s="17" t="s">
        <v>36</v>
      </c>
      <c r="D747" s="17" t="s">
        <v>37</v>
      </c>
      <c r="E747" s="253" t="s">
        <v>38</v>
      </c>
      <c r="F747" s="215"/>
      <c r="G747" s="216"/>
      <c r="H747" s="233">
        <v>25</v>
      </c>
      <c r="I747" s="508"/>
      <c r="J747" s="15"/>
      <c r="K747" s="3"/>
      <c r="L747" s="5"/>
      <c r="M747" s="387"/>
    </row>
    <row r="748" spans="1:13" ht="20.100000000000001" customHeight="1">
      <c r="A748" s="505"/>
      <c r="B748" s="95">
        <v>17</v>
      </c>
      <c r="C748" s="17" t="s">
        <v>36</v>
      </c>
      <c r="D748" s="17" t="s">
        <v>37</v>
      </c>
      <c r="E748" s="253" t="s">
        <v>38</v>
      </c>
      <c r="F748" s="215"/>
      <c r="G748" s="216"/>
      <c r="H748" s="233">
        <v>10</v>
      </c>
      <c r="I748" s="508"/>
      <c r="J748" s="15"/>
      <c r="K748" s="3"/>
      <c r="L748" s="5"/>
      <c r="M748" s="387"/>
    </row>
    <row r="749" spans="1:13" ht="20.100000000000001" customHeight="1">
      <c r="A749" s="505"/>
      <c r="B749" s="95">
        <v>17</v>
      </c>
      <c r="C749" s="17" t="s">
        <v>36</v>
      </c>
      <c r="D749" s="17" t="s">
        <v>37</v>
      </c>
      <c r="E749" s="253" t="s">
        <v>38</v>
      </c>
      <c r="F749" s="215"/>
      <c r="G749" s="216"/>
      <c r="H749" s="233">
        <v>25</v>
      </c>
      <c r="I749" s="508"/>
      <c r="J749" s="15"/>
      <c r="K749" s="3"/>
      <c r="L749" s="5"/>
      <c r="M749" s="386"/>
    </row>
    <row r="750" spans="1:13" ht="20.100000000000001" customHeight="1">
      <c r="A750" s="505"/>
      <c r="B750" s="95">
        <v>17</v>
      </c>
      <c r="C750" s="391" t="s">
        <v>79</v>
      </c>
      <c r="D750" s="391" t="s">
        <v>80</v>
      </c>
      <c r="E750" s="391" t="s">
        <v>1157</v>
      </c>
      <c r="F750" s="215"/>
      <c r="G750" s="216">
        <v>1116230.18</v>
      </c>
      <c r="H750" s="233"/>
      <c r="I750" s="508"/>
      <c r="J750" s="15"/>
      <c r="K750" s="3" t="s">
        <v>500</v>
      </c>
      <c r="L750" s="5"/>
      <c r="M750" s="4"/>
    </row>
    <row r="751" spans="1:13" ht="20.100000000000001" customHeight="1">
      <c r="A751" s="505"/>
      <c r="B751" s="95">
        <v>17</v>
      </c>
      <c r="C751" s="17" t="s">
        <v>36</v>
      </c>
      <c r="D751" s="17" t="s">
        <v>37</v>
      </c>
      <c r="E751" s="253" t="s">
        <v>38</v>
      </c>
      <c r="F751" s="215"/>
      <c r="G751" s="216"/>
      <c r="H751" s="233">
        <v>25</v>
      </c>
      <c r="I751" s="508"/>
      <c r="J751" s="165">
        <f>SUM(H743:H751)</f>
        <v>210</v>
      </c>
      <c r="K751" s="3"/>
      <c r="L751" s="5"/>
      <c r="M751" s="387"/>
    </row>
    <row r="752" spans="1:13" ht="20.100000000000001" customHeight="1">
      <c r="A752" s="505"/>
      <c r="B752" s="95">
        <v>18</v>
      </c>
      <c r="C752" s="17" t="s">
        <v>1188</v>
      </c>
      <c r="D752" s="17" t="s">
        <v>1189</v>
      </c>
      <c r="E752" s="397" t="s">
        <v>1199</v>
      </c>
      <c r="F752" s="215"/>
      <c r="G752" s="216"/>
      <c r="H752" s="398">
        <v>10000</v>
      </c>
      <c r="I752" s="508"/>
      <c r="J752" s="165"/>
      <c r="K752" s="3"/>
      <c r="L752" s="5"/>
      <c r="M752" s="388"/>
    </row>
    <row r="753" spans="1:13" ht="20.100000000000001" customHeight="1">
      <c r="A753" s="505"/>
      <c r="B753" s="95">
        <v>19</v>
      </c>
      <c r="C753" s="17" t="s">
        <v>322</v>
      </c>
      <c r="D753" s="269" t="s">
        <v>323</v>
      </c>
      <c r="E753" s="397" t="s">
        <v>1193</v>
      </c>
      <c r="F753" s="215"/>
      <c r="G753" s="216"/>
      <c r="H753" s="233">
        <v>5296.5</v>
      </c>
      <c r="I753" s="508"/>
      <c r="J753" s="415"/>
      <c r="K753" s="3"/>
      <c r="L753" s="5"/>
      <c r="M753" s="388"/>
    </row>
    <row r="754" spans="1:13" ht="20.100000000000001" customHeight="1">
      <c r="A754" s="505"/>
      <c r="B754" s="95">
        <v>20</v>
      </c>
      <c r="C754" s="17" t="s">
        <v>84</v>
      </c>
      <c r="D754" s="269" t="s">
        <v>85</v>
      </c>
      <c r="E754" s="397" t="s">
        <v>1196</v>
      </c>
      <c r="F754" s="215"/>
      <c r="G754" s="216">
        <v>48244.99</v>
      </c>
      <c r="H754" s="233"/>
      <c r="I754" s="508"/>
      <c r="J754" s="165"/>
      <c r="K754" s="3"/>
      <c r="L754" s="5"/>
      <c r="M754" s="401"/>
    </row>
    <row r="755" spans="1:13" ht="20.100000000000001" customHeight="1">
      <c r="A755" s="505"/>
      <c r="B755" s="95">
        <v>20</v>
      </c>
      <c r="C755" s="17" t="s">
        <v>54</v>
      </c>
      <c r="D755" s="269" t="s">
        <v>55</v>
      </c>
      <c r="E755" s="397" t="s">
        <v>1197</v>
      </c>
      <c r="F755" s="215"/>
      <c r="G755" s="216"/>
      <c r="H755" s="233">
        <v>482.45</v>
      </c>
      <c r="I755" s="508"/>
      <c r="J755" s="165"/>
      <c r="K755" s="3"/>
      <c r="L755" s="5"/>
      <c r="M755" s="401"/>
    </row>
    <row r="756" spans="1:13" ht="20.100000000000001" customHeight="1">
      <c r="A756" s="505"/>
      <c r="B756" s="95">
        <v>21</v>
      </c>
      <c r="C756" s="17" t="s">
        <v>159</v>
      </c>
      <c r="D756" s="23" t="s">
        <v>160</v>
      </c>
      <c r="E756" s="397" t="s">
        <v>1195</v>
      </c>
      <c r="F756" s="215"/>
      <c r="G756" s="216"/>
      <c r="H756" s="233">
        <v>28598.13</v>
      </c>
      <c r="I756" s="508"/>
      <c r="J756" s="165"/>
      <c r="K756" s="3"/>
      <c r="L756" s="5"/>
      <c r="M756" s="388"/>
    </row>
    <row r="757" spans="1:13" ht="20.100000000000001" customHeight="1">
      <c r="A757" s="505"/>
      <c r="B757" s="95">
        <v>21</v>
      </c>
      <c r="C757" s="17" t="s">
        <v>36</v>
      </c>
      <c r="D757" s="17" t="s">
        <v>37</v>
      </c>
      <c r="E757" s="253" t="s">
        <v>38</v>
      </c>
      <c r="F757" s="215"/>
      <c r="G757" s="216"/>
      <c r="H757" s="233">
        <v>25</v>
      </c>
      <c r="I757" s="508"/>
      <c r="J757" s="165">
        <f>SUM(H757)</f>
        <v>25</v>
      </c>
      <c r="K757" s="3"/>
      <c r="L757" s="5"/>
      <c r="M757" s="401"/>
    </row>
    <row r="758" spans="1:13" ht="20.100000000000001" customHeight="1">
      <c r="A758" s="505"/>
      <c r="B758" s="95">
        <v>21</v>
      </c>
      <c r="C758" s="17" t="s">
        <v>79</v>
      </c>
      <c r="D758" s="17" t="s">
        <v>80</v>
      </c>
      <c r="E758" s="23" t="s">
        <v>361</v>
      </c>
      <c r="F758" s="215"/>
      <c r="G758" s="216">
        <v>2210.5</v>
      </c>
      <c r="H758" s="233"/>
      <c r="I758" s="508"/>
      <c r="J758" s="165"/>
      <c r="K758" s="3"/>
      <c r="L758" s="5"/>
      <c r="M758" s="401"/>
    </row>
    <row r="759" spans="1:13" ht="20.100000000000001" customHeight="1">
      <c r="A759" s="505"/>
      <c r="B759" s="95">
        <v>23</v>
      </c>
      <c r="C759" s="17" t="s">
        <v>168</v>
      </c>
      <c r="D759" s="17" t="s">
        <v>169</v>
      </c>
      <c r="E759" s="397" t="s">
        <v>471</v>
      </c>
      <c r="F759" s="215"/>
      <c r="G759" s="216"/>
      <c r="H759" s="264">
        <v>6280</v>
      </c>
      <c r="I759" s="508"/>
      <c r="J759" s="165"/>
      <c r="K759" s="3"/>
      <c r="L759" s="5"/>
      <c r="M759" s="402"/>
    </row>
    <row r="760" spans="1:13" ht="20.100000000000001" customHeight="1">
      <c r="A760" s="505"/>
      <c r="B760" s="95">
        <v>23</v>
      </c>
      <c r="C760" s="17" t="s">
        <v>1188</v>
      </c>
      <c r="D760" s="17" t="s">
        <v>1189</v>
      </c>
      <c r="E760" s="397" t="s">
        <v>1205</v>
      </c>
      <c r="F760" s="215"/>
      <c r="G760" s="216"/>
      <c r="H760" s="398">
        <v>5700</v>
      </c>
      <c r="I760" s="508"/>
      <c r="J760" s="165"/>
      <c r="K760" s="3"/>
      <c r="L760" s="5"/>
      <c r="M760" s="402"/>
    </row>
    <row r="761" spans="1:13" ht="20.100000000000001" customHeight="1">
      <c r="A761" s="505"/>
      <c r="B761" s="95">
        <v>23</v>
      </c>
      <c r="C761" s="17" t="s">
        <v>168</v>
      </c>
      <c r="D761" s="17" t="s">
        <v>169</v>
      </c>
      <c r="E761" s="397" t="s">
        <v>488</v>
      </c>
      <c r="F761" s="215"/>
      <c r="G761" s="216"/>
      <c r="H761" s="264">
        <v>23414.19</v>
      </c>
      <c r="I761" s="508"/>
      <c r="J761" s="165"/>
      <c r="K761" s="3"/>
      <c r="L761" s="5"/>
      <c r="M761" s="402"/>
    </row>
    <row r="762" spans="1:13" ht="20.100000000000001" customHeight="1">
      <c r="A762" s="505"/>
      <c r="B762" s="95">
        <v>23</v>
      </c>
      <c r="C762" s="17" t="s">
        <v>96</v>
      </c>
      <c r="D762" s="17" t="s">
        <v>97</v>
      </c>
      <c r="E762" s="397" t="s">
        <v>1203</v>
      </c>
      <c r="F762" s="215"/>
      <c r="G762" s="216"/>
      <c r="H762" s="233">
        <v>19500</v>
      </c>
      <c r="I762" s="508"/>
      <c r="J762" s="165"/>
      <c r="K762" s="3"/>
      <c r="L762" s="5"/>
      <c r="M762" s="402"/>
    </row>
    <row r="763" spans="1:13" ht="20.100000000000001" customHeight="1">
      <c r="A763" s="505"/>
      <c r="B763" s="95">
        <v>23</v>
      </c>
      <c r="C763" s="17" t="s">
        <v>168</v>
      </c>
      <c r="D763" s="17" t="s">
        <v>169</v>
      </c>
      <c r="E763" s="397" t="s">
        <v>1204</v>
      </c>
      <c r="F763" s="215"/>
      <c r="G763" s="216"/>
      <c r="H763" s="264">
        <v>20067.77</v>
      </c>
      <c r="I763" s="508"/>
      <c r="J763" s="165"/>
      <c r="K763" s="3"/>
      <c r="L763" s="5"/>
      <c r="M763" s="401"/>
    </row>
    <row r="764" spans="1:13" ht="20.100000000000001" customHeight="1">
      <c r="A764" s="505"/>
      <c r="B764" s="95">
        <v>23</v>
      </c>
      <c r="C764" s="17" t="s">
        <v>1198</v>
      </c>
      <c r="D764" s="17" t="s">
        <v>1206</v>
      </c>
      <c r="E764" s="397" t="s">
        <v>1202</v>
      </c>
      <c r="F764" s="215"/>
      <c r="G764" s="409">
        <v>3731</v>
      </c>
      <c r="H764" s="233"/>
      <c r="I764" s="508"/>
      <c r="J764" s="403"/>
      <c r="K764" s="404"/>
      <c r="L764" s="404"/>
      <c r="M764" s="387"/>
    </row>
    <row r="765" spans="1:13" ht="20.100000000000001" customHeight="1">
      <c r="A765" s="505"/>
      <c r="B765" s="95">
        <v>26</v>
      </c>
      <c r="C765" s="17" t="s">
        <v>1156</v>
      </c>
      <c r="D765" s="17" t="s">
        <v>338</v>
      </c>
      <c r="E765" s="397" t="s">
        <v>1249</v>
      </c>
      <c r="F765" s="215"/>
      <c r="G765" s="409"/>
      <c r="H765" s="233">
        <v>22456.48</v>
      </c>
      <c r="I765" s="508"/>
      <c r="J765" s="403"/>
      <c r="K765" s="404"/>
      <c r="L765" s="404"/>
      <c r="M765" s="410"/>
    </row>
    <row r="766" spans="1:13" ht="20.100000000000001" customHeight="1">
      <c r="A766" s="505"/>
      <c r="B766" s="95">
        <v>26</v>
      </c>
      <c r="C766" s="17" t="s">
        <v>322</v>
      </c>
      <c r="D766" s="17" t="s">
        <v>323</v>
      </c>
      <c r="E766" s="397" t="s">
        <v>1250</v>
      </c>
      <c r="F766" s="215"/>
      <c r="G766" s="409"/>
      <c r="H766" s="233">
        <v>4253.25</v>
      </c>
      <c r="I766" s="508"/>
      <c r="J766" s="403"/>
      <c r="K766" s="404"/>
      <c r="L766" s="404"/>
      <c r="M766" s="411"/>
    </row>
    <row r="767" spans="1:13" ht="20.100000000000001" customHeight="1">
      <c r="A767" s="505"/>
      <c r="B767" s="95">
        <v>26</v>
      </c>
      <c r="C767" s="17" t="s">
        <v>607</v>
      </c>
      <c r="D767" s="17" t="s">
        <v>1317</v>
      </c>
      <c r="E767" s="397" t="s">
        <v>1251</v>
      </c>
      <c r="F767" s="215"/>
      <c r="G767" s="409"/>
      <c r="H767" s="233">
        <v>17751</v>
      </c>
      <c r="I767" s="508"/>
      <c r="J767" s="403"/>
      <c r="K767" s="404"/>
      <c r="L767" s="404"/>
      <c r="M767" s="411"/>
    </row>
    <row r="768" spans="1:13" ht="20.100000000000001" customHeight="1">
      <c r="A768" s="505"/>
      <c r="B768" s="95">
        <v>26</v>
      </c>
      <c r="C768" s="17" t="s">
        <v>322</v>
      </c>
      <c r="D768" s="17" t="s">
        <v>323</v>
      </c>
      <c r="E768" s="397" t="s">
        <v>1252</v>
      </c>
      <c r="F768" s="215"/>
      <c r="G768" s="409"/>
      <c r="H768" s="233">
        <v>3531</v>
      </c>
      <c r="I768" s="508"/>
      <c r="J768" s="403"/>
      <c r="K768" s="404"/>
      <c r="L768" s="404"/>
      <c r="M768" s="411"/>
    </row>
    <row r="769" spans="1:13" ht="20.100000000000001" customHeight="1">
      <c r="A769" s="505"/>
      <c r="B769" s="95">
        <v>26</v>
      </c>
      <c r="C769" s="17" t="s">
        <v>1188</v>
      </c>
      <c r="D769" s="17" t="s">
        <v>1318</v>
      </c>
      <c r="E769" s="397" t="s">
        <v>1253</v>
      </c>
      <c r="F769" s="215"/>
      <c r="G769" s="409"/>
      <c r="H769" s="398">
        <v>11700</v>
      </c>
      <c r="I769" s="508"/>
      <c r="J769" s="403"/>
      <c r="K769" s="404"/>
      <c r="L769" s="404"/>
      <c r="M769" s="411"/>
    </row>
    <row r="770" spans="1:13" ht="20.100000000000001" customHeight="1">
      <c r="A770" s="505"/>
      <c r="B770" s="95">
        <v>26</v>
      </c>
      <c r="C770" s="17" t="s">
        <v>322</v>
      </c>
      <c r="D770" s="17" t="s">
        <v>323</v>
      </c>
      <c r="E770" s="397" t="s">
        <v>1254</v>
      </c>
      <c r="F770" s="215"/>
      <c r="G770" s="409"/>
      <c r="H770" s="233">
        <v>5250</v>
      </c>
      <c r="I770" s="508"/>
      <c r="J770" s="403"/>
      <c r="K770" s="404"/>
      <c r="L770" s="404"/>
      <c r="M770" s="411"/>
    </row>
    <row r="771" spans="1:13" ht="20.100000000000001" customHeight="1">
      <c r="A771" s="505"/>
      <c r="B771" s="95">
        <v>26</v>
      </c>
      <c r="C771" s="17" t="s">
        <v>36</v>
      </c>
      <c r="D771" s="17" t="s">
        <v>37</v>
      </c>
      <c r="E771" s="253" t="s">
        <v>38</v>
      </c>
      <c r="F771" s="215"/>
      <c r="G771" s="409"/>
      <c r="H771" s="233">
        <v>25</v>
      </c>
      <c r="I771" s="508"/>
      <c r="J771" s="403"/>
      <c r="K771" s="404"/>
      <c r="L771" s="404"/>
      <c r="M771" s="411"/>
    </row>
    <row r="772" spans="1:13" ht="20.100000000000001" customHeight="1">
      <c r="A772" s="505"/>
      <c r="B772" s="95">
        <v>26</v>
      </c>
      <c r="C772" s="17" t="s">
        <v>36</v>
      </c>
      <c r="D772" s="17" t="s">
        <v>37</v>
      </c>
      <c r="E772" s="253" t="s">
        <v>38</v>
      </c>
      <c r="F772" s="215"/>
      <c r="G772" s="409"/>
      <c r="H772" s="233">
        <v>25</v>
      </c>
      <c r="I772" s="508"/>
      <c r="J772" s="413">
        <f>SUM(H771:H772)</f>
        <v>50</v>
      </c>
      <c r="K772" s="404"/>
      <c r="L772" s="404"/>
      <c r="M772" s="411"/>
    </row>
    <row r="773" spans="1:13" ht="20.100000000000001" customHeight="1">
      <c r="A773" s="505"/>
      <c r="B773" s="95">
        <v>26</v>
      </c>
      <c r="C773" s="17" t="s">
        <v>58</v>
      </c>
      <c r="D773" s="17" t="s">
        <v>59</v>
      </c>
      <c r="E773" s="397" t="s">
        <v>1255</v>
      </c>
      <c r="F773" s="215"/>
      <c r="G773" s="409"/>
      <c r="H773" s="233">
        <v>26000</v>
      </c>
      <c r="I773" s="508"/>
      <c r="J773" s="403"/>
      <c r="K773" s="404"/>
      <c r="L773" s="404"/>
      <c r="M773" s="411"/>
    </row>
    <row r="774" spans="1:13" ht="20.100000000000001" customHeight="1">
      <c r="A774" s="505"/>
      <c r="B774" s="95">
        <v>26</v>
      </c>
      <c r="C774" s="17" t="s">
        <v>1257</v>
      </c>
      <c r="D774" s="17" t="s">
        <v>1319</v>
      </c>
      <c r="E774" s="397" t="s">
        <v>1256</v>
      </c>
      <c r="F774" s="215"/>
      <c r="G774" s="409"/>
      <c r="H774" s="233">
        <v>1092</v>
      </c>
      <c r="I774" s="508"/>
      <c r="J774" s="403"/>
      <c r="K774" s="404"/>
      <c r="L774" s="404"/>
      <c r="M774" s="411"/>
    </row>
    <row r="775" spans="1:13" ht="20.100000000000001" customHeight="1">
      <c r="A775" s="505"/>
      <c r="B775" s="95">
        <v>27</v>
      </c>
      <c r="C775" s="17" t="s">
        <v>607</v>
      </c>
      <c r="D775" s="17" t="s">
        <v>1317</v>
      </c>
      <c r="E775" s="397" t="s">
        <v>1265</v>
      </c>
      <c r="F775" s="215"/>
      <c r="G775" s="409"/>
      <c r="H775" s="233">
        <v>2600</v>
      </c>
      <c r="I775" s="508"/>
      <c r="J775" s="403"/>
      <c r="K775" s="404"/>
      <c r="L775" s="404"/>
      <c r="M775" s="411"/>
    </row>
    <row r="776" spans="1:13" ht="20.100000000000001" customHeight="1">
      <c r="A776" s="505"/>
      <c r="B776" s="95">
        <v>27</v>
      </c>
      <c r="C776" s="17" t="s">
        <v>36</v>
      </c>
      <c r="D776" s="17" t="s">
        <v>37</v>
      </c>
      <c r="E776" s="253" t="s">
        <v>38</v>
      </c>
      <c r="F776" s="215"/>
      <c r="G776" s="409"/>
      <c r="H776" s="233">
        <v>25</v>
      </c>
      <c r="I776" s="508"/>
      <c r="J776" s="403"/>
      <c r="K776" s="404"/>
      <c r="L776" s="404"/>
      <c r="M776" s="411"/>
    </row>
    <row r="777" spans="1:13" ht="20.100000000000001" customHeight="1">
      <c r="A777" s="505"/>
      <c r="B777" s="95">
        <v>27</v>
      </c>
      <c r="C777" s="17" t="s">
        <v>168</v>
      </c>
      <c r="D777" s="17" t="s">
        <v>1320</v>
      </c>
      <c r="E777" s="397" t="s">
        <v>488</v>
      </c>
      <c r="F777" s="215"/>
      <c r="G777" s="409"/>
      <c r="H777" s="264">
        <v>535</v>
      </c>
      <c r="I777" s="508"/>
      <c r="J777" s="403"/>
      <c r="K777" s="404"/>
      <c r="L777" s="404"/>
      <c r="M777" s="411"/>
    </row>
    <row r="778" spans="1:13" ht="20.100000000000001" customHeight="1">
      <c r="A778" s="505"/>
      <c r="B778" s="95">
        <v>27</v>
      </c>
      <c r="C778" s="17" t="s">
        <v>168</v>
      </c>
      <c r="D778" s="17" t="s">
        <v>1320</v>
      </c>
      <c r="E778" s="397" t="s">
        <v>1204</v>
      </c>
      <c r="F778" s="215"/>
      <c r="G778" s="409"/>
      <c r="H778" s="264">
        <v>52178.65</v>
      </c>
      <c r="I778" s="508"/>
      <c r="J778" s="403"/>
      <c r="K778" s="404"/>
      <c r="L778" s="404"/>
      <c r="M778" s="410"/>
    </row>
    <row r="779" spans="1:13" ht="20.100000000000001" customHeight="1">
      <c r="A779" s="505"/>
      <c r="B779" s="95">
        <v>28</v>
      </c>
      <c r="C779" s="17" t="s">
        <v>1198</v>
      </c>
      <c r="D779" s="17" t="s">
        <v>1321</v>
      </c>
      <c r="E779" s="397" t="s">
        <v>1290</v>
      </c>
      <c r="F779" s="215"/>
      <c r="G779" s="409">
        <v>46.6</v>
      </c>
      <c r="H779" s="233"/>
      <c r="I779" s="508"/>
      <c r="J779" s="403"/>
      <c r="K779" s="404"/>
      <c r="L779" s="404"/>
      <c r="M779" s="410"/>
    </row>
    <row r="780" spans="1:13" ht="20.100000000000001" customHeight="1">
      <c r="A780" s="505"/>
      <c r="B780" s="95">
        <v>28</v>
      </c>
      <c r="C780" s="17" t="s">
        <v>96</v>
      </c>
      <c r="D780" s="17" t="s">
        <v>97</v>
      </c>
      <c r="E780" s="397" t="s">
        <v>1298</v>
      </c>
      <c r="F780" s="215"/>
      <c r="G780" s="409"/>
      <c r="H780" s="233">
        <v>19500</v>
      </c>
      <c r="I780" s="508"/>
      <c r="J780" s="403"/>
      <c r="K780" s="404"/>
      <c r="L780" s="404"/>
      <c r="M780" s="410"/>
    </row>
    <row r="781" spans="1:13" ht="20.100000000000001" customHeight="1">
      <c r="A781" s="505"/>
      <c r="B781" s="95">
        <v>28</v>
      </c>
      <c r="C781" s="17" t="s">
        <v>43</v>
      </c>
      <c r="D781" s="17" t="s">
        <v>1322</v>
      </c>
      <c r="E781" s="397" t="s">
        <v>1297</v>
      </c>
      <c r="F781" s="215"/>
      <c r="G781" s="409"/>
      <c r="H781" s="233">
        <v>25947.5</v>
      </c>
      <c r="I781" s="508"/>
      <c r="J781" s="403"/>
      <c r="K781" s="404"/>
      <c r="L781" s="404"/>
      <c r="M781" s="410"/>
    </row>
    <row r="782" spans="1:13" ht="20.100000000000001" customHeight="1">
      <c r="A782" s="505"/>
      <c r="B782" s="95">
        <v>28</v>
      </c>
      <c r="C782" s="17" t="s">
        <v>168</v>
      </c>
      <c r="D782" s="17" t="s">
        <v>1320</v>
      </c>
      <c r="E782" s="397" t="s">
        <v>1204</v>
      </c>
      <c r="F782" s="215"/>
      <c r="G782" s="409"/>
      <c r="H782" s="264">
        <v>24957.599999999999</v>
      </c>
      <c r="I782" s="508"/>
      <c r="J782" s="403"/>
      <c r="K782" s="404"/>
      <c r="L782" s="404"/>
      <c r="M782" s="410"/>
    </row>
    <row r="783" spans="1:13" ht="20.100000000000001" customHeight="1">
      <c r="A783" s="505"/>
      <c r="B783" s="95"/>
      <c r="C783" s="17"/>
      <c r="D783" s="17"/>
      <c r="E783" s="397"/>
      <c r="F783" s="215"/>
      <c r="G783" s="409"/>
      <c r="H783" s="233"/>
      <c r="I783" s="508"/>
      <c r="J783" s="403"/>
      <c r="K783" s="404"/>
      <c r="L783" s="404"/>
      <c r="M783" s="410"/>
    </row>
    <row r="784" spans="1:13" ht="20.100000000000001" customHeight="1">
      <c r="A784" s="454"/>
      <c r="B784" s="22"/>
      <c r="C784" s="23"/>
      <c r="D784" s="23"/>
      <c r="E784" s="23"/>
      <c r="F784" s="24"/>
      <c r="G784" s="24"/>
      <c r="H784" s="25"/>
      <c r="I784" s="463"/>
      <c r="J784" s="403"/>
      <c r="K784" s="404"/>
      <c r="L784" s="404"/>
      <c r="M784" s="4"/>
    </row>
    <row r="785" spans="1:13" ht="20.100000000000001" customHeight="1" thickBot="1">
      <c r="A785" s="455"/>
      <c r="B785" s="45"/>
      <c r="C785" s="533" t="s">
        <v>16</v>
      </c>
      <c r="D785" s="534"/>
      <c r="E785" s="534"/>
      <c r="F785" s="549"/>
      <c r="G785" s="240">
        <f>SUM(G668:G784)</f>
        <v>10679263.27</v>
      </c>
      <c r="H785" s="79">
        <f>SUM(H668:H784)</f>
        <v>6642802.8499999996</v>
      </c>
      <c r="I785" s="487"/>
      <c r="J785" s="405"/>
      <c r="K785" s="406"/>
      <c r="L785" s="406"/>
      <c r="M785" s="166"/>
    </row>
    <row r="786" spans="1:13" ht="20.100000000000001" customHeight="1">
      <c r="A786" s="453" t="s">
        <v>17</v>
      </c>
      <c r="B786" s="81">
        <v>13</v>
      </c>
      <c r="C786" s="32" t="s">
        <v>1127</v>
      </c>
      <c r="D786" s="33" t="s">
        <v>1194</v>
      </c>
      <c r="E786" s="33" t="s">
        <v>1128</v>
      </c>
      <c r="F786" s="34"/>
      <c r="G786" s="35">
        <v>100765</v>
      </c>
      <c r="H786" s="36"/>
      <c r="I786" s="482">
        <f>I590+G790-H790</f>
        <v>44607.52999999997</v>
      </c>
      <c r="J786" s="403"/>
      <c r="K786" s="404"/>
      <c r="L786" s="404"/>
      <c r="M786" s="4"/>
    </row>
    <row r="787" spans="1:13" ht="20.100000000000001" customHeight="1">
      <c r="A787" s="454"/>
      <c r="B787" s="22">
        <v>16</v>
      </c>
      <c r="C787" s="14" t="s">
        <v>30</v>
      </c>
      <c r="D787" s="17" t="s">
        <v>31</v>
      </c>
      <c r="E787" s="17" t="s">
        <v>1135</v>
      </c>
      <c r="F787" s="40"/>
      <c r="G787" s="41"/>
      <c r="H787" s="42">
        <v>280000</v>
      </c>
      <c r="I787" s="456"/>
      <c r="J787" s="403"/>
      <c r="K787" s="404"/>
      <c r="L787" s="404"/>
      <c r="M787" s="4"/>
    </row>
    <row r="788" spans="1:13" ht="20.100000000000001" customHeight="1">
      <c r="A788" s="454"/>
      <c r="B788" s="22">
        <v>25</v>
      </c>
      <c r="C788" s="14" t="s">
        <v>84</v>
      </c>
      <c r="D788" s="39" t="s">
        <v>85</v>
      </c>
      <c r="E788" s="39" t="s">
        <v>72</v>
      </c>
      <c r="F788" s="40"/>
      <c r="G788" s="41">
        <v>39.15</v>
      </c>
      <c r="H788" s="42"/>
      <c r="I788" s="456"/>
      <c r="J788" s="403"/>
      <c r="K788" s="404"/>
      <c r="L788" s="404"/>
      <c r="M788" s="386"/>
    </row>
    <row r="789" spans="1:13" ht="20.100000000000001" customHeight="1">
      <c r="A789" s="454"/>
      <c r="B789" s="22">
        <v>25</v>
      </c>
      <c r="C789" s="39" t="s">
        <v>716</v>
      </c>
      <c r="D789" s="39" t="s">
        <v>717</v>
      </c>
      <c r="E789" s="39" t="s">
        <v>86</v>
      </c>
      <c r="F789" s="40"/>
      <c r="G789" s="41"/>
      <c r="H789" s="42">
        <v>0.39</v>
      </c>
      <c r="I789" s="456"/>
      <c r="J789" s="403"/>
      <c r="K789" s="404"/>
      <c r="L789" s="404"/>
      <c r="M789" s="4"/>
    </row>
    <row r="790" spans="1:13" ht="20.100000000000001" customHeight="1">
      <c r="A790" s="454"/>
      <c r="B790" s="22"/>
      <c r="C790" s="457" t="s">
        <v>1190</v>
      </c>
      <c r="D790" s="458"/>
      <c r="E790" s="458"/>
      <c r="F790" s="459"/>
      <c r="G790" s="43">
        <f>SUM(G786:G789)</f>
        <v>100804.15</v>
      </c>
      <c r="H790" s="44">
        <f>SUM(H786:H789)</f>
        <v>280000.39</v>
      </c>
      <c r="I790" s="456"/>
      <c r="J790" s="15"/>
      <c r="K790" s="3"/>
      <c r="L790" s="5"/>
      <c r="M790" s="4"/>
    </row>
    <row r="791" spans="1:13" ht="20.100000000000001" customHeight="1" thickBot="1">
      <c r="A791" s="455"/>
      <c r="B791" s="45"/>
      <c r="C791" s="46" t="s">
        <v>42</v>
      </c>
      <c r="D791" s="266"/>
      <c r="E791" s="266">
        <v>34</v>
      </c>
      <c r="F791" s="267"/>
      <c r="G791" s="268">
        <f>G790*E791</f>
        <v>3427341.0999999996</v>
      </c>
      <c r="H791" s="232">
        <f>H790*E791</f>
        <v>9520013.2599999998</v>
      </c>
      <c r="I791" s="188">
        <f>I786*E791</f>
        <v>1516656.0199999991</v>
      </c>
      <c r="J791" s="29"/>
      <c r="K791" s="30"/>
      <c r="L791" s="167"/>
      <c r="M791" s="166"/>
    </row>
    <row r="792" spans="1:13" ht="20.100000000000001" customHeight="1">
      <c r="A792" s="483" t="s">
        <v>20</v>
      </c>
      <c r="B792" s="81">
        <v>3</v>
      </c>
      <c r="C792" s="33" t="s">
        <v>501</v>
      </c>
      <c r="D792" s="33" t="s">
        <v>502</v>
      </c>
      <c r="E792" s="33" t="s">
        <v>605</v>
      </c>
      <c r="F792" s="262"/>
      <c r="G792" s="33"/>
      <c r="H792" s="83">
        <v>240</v>
      </c>
      <c r="I792" s="486">
        <f>I595+G834-H834</f>
        <v>106239.04000000002</v>
      </c>
      <c r="J792" s="15"/>
      <c r="K792" s="3"/>
      <c r="L792" s="5"/>
      <c r="M792" s="4"/>
    </row>
    <row r="793" spans="1:13" ht="20.100000000000001" customHeight="1">
      <c r="A793" s="550"/>
      <c r="B793" s="125">
        <v>3</v>
      </c>
      <c r="C793" s="269" t="s">
        <v>43</v>
      </c>
      <c r="D793" s="17" t="s">
        <v>44</v>
      </c>
      <c r="E793" s="17" t="s">
        <v>581</v>
      </c>
      <c r="F793" s="262"/>
      <c r="G793" s="262"/>
      <c r="H793" s="270">
        <v>1000</v>
      </c>
      <c r="I793" s="508"/>
      <c r="J793" s="15"/>
      <c r="K793" s="3"/>
      <c r="L793" s="5"/>
      <c r="M793" s="4"/>
    </row>
    <row r="794" spans="1:13" ht="20.100000000000001" customHeight="1">
      <c r="A794" s="550"/>
      <c r="B794" s="125">
        <v>6</v>
      </c>
      <c r="C794" s="269" t="s">
        <v>213</v>
      </c>
      <c r="D794" s="17" t="s">
        <v>214</v>
      </c>
      <c r="E794" s="17" t="s">
        <v>606</v>
      </c>
      <c r="F794" s="262"/>
      <c r="G794" s="262"/>
      <c r="H794" s="270">
        <v>336</v>
      </c>
      <c r="I794" s="508"/>
      <c r="J794" s="15"/>
      <c r="K794" s="3"/>
      <c r="L794" s="5"/>
      <c r="M794" s="4"/>
    </row>
    <row r="795" spans="1:13" ht="20.100000000000001" customHeight="1">
      <c r="A795" s="550"/>
      <c r="B795" s="125">
        <v>6</v>
      </c>
      <c r="C795" s="269" t="s">
        <v>607</v>
      </c>
      <c r="D795" s="17" t="s">
        <v>37</v>
      </c>
      <c r="E795" s="17" t="s">
        <v>608</v>
      </c>
      <c r="F795" s="262"/>
      <c r="G795" s="262"/>
      <c r="H795" s="270">
        <v>1000</v>
      </c>
      <c r="I795" s="508"/>
      <c r="J795" s="15"/>
      <c r="K795" s="3"/>
      <c r="L795" s="5"/>
      <c r="M795" s="4"/>
    </row>
    <row r="796" spans="1:13" ht="20.100000000000001" customHeight="1">
      <c r="A796" s="550"/>
      <c r="B796" s="125">
        <v>8</v>
      </c>
      <c r="C796" s="269" t="s">
        <v>199</v>
      </c>
      <c r="D796" s="17" t="s">
        <v>200</v>
      </c>
      <c r="E796" s="17" t="s">
        <v>609</v>
      </c>
      <c r="F796" s="271"/>
      <c r="G796" s="262"/>
      <c r="H796" s="270">
        <v>788</v>
      </c>
      <c r="I796" s="508"/>
      <c r="J796" s="15"/>
      <c r="K796" s="3"/>
      <c r="L796" s="5"/>
      <c r="M796" s="4"/>
    </row>
    <row r="797" spans="1:13" ht="20.100000000000001" customHeight="1">
      <c r="A797" s="550"/>
      <c r="B797" s="125">
        <v>8</v>
      </c>
      <c r="C797" s="269" t="s">
        <v>199</v>
      </c>
      <c r="D797" s="17" t="s">
        <v>200</v>
      </c>
      <c r="E797" s="17" t="s">
        <v>610</v>
      </c>
      <c r="F797" s="271"/>
      <c r="G797" s="262"/>
      <c r="H797" s="270">
        <v>1227</v>
      </c>
      <c r="I797" s="508"/>
      <c r="J797" s="15"/>
      <c r="K797" s="3"/>
      <c r="L797" s="5"/>
      <c r="M797" s="4"/>
    </row>
    <row r="798" spans="1:13" ht="20.100000000000001" customHeight="1">
      <c r="A798" s="550"/>
      <c r="B798" s="125">
        <v>7</v>
      </c>
      <c r="C798" s="269" t="s">
        <v>501</v>
      </c>
      <c r="D798" s="17" t="s">
        <v>502</v>
      </c>
      <c r="E798" s="17" t="s">
        <v>611</v>
      </c>
      <c r="F798" s="271"/>
      <c r="G798" s="262"/>
      <c r="H798" s="270">
        <v>367</v>
      </c>
      <c r="I798" s="508"/>
      <c r="J798" s="15"/>
      <c r="K798" s="3"/>
      <c r="L798" s="5"/>
      <c r="M798" s="4"/>
    </row>
    <row r="799" spans="1:13" ht="20.100000000000001" customHeight="1">
      <c r="A799" s="550"/>
      <c r="B799" s="125">
        <v>2</v>
      </c>
      <c r="C799" s="269" t="s">
        <v>43</v>
      </c>
      <c r="D799" s="17" t="s">
        <v>44</v>
      </c>
      <c r="E799" s="17" t="s">
        <v>612</v>
      </c>
      <c r="F799" s="271"/>
      <c r="G799" s="262"/>
      <c r="H799" s="270">
        <v>1640</v>
      </c>
      <c r="I799" s="508"/>
      <c r="J799" s="15"/>
      <c r="K799" s="3"/>
      <c r="L799" s="5"/>
      <c r="M799" s="4"/>
    </row>
    <row r="800" spans="1:13" ht="20.100000000000001" customHeight="1">
      <c r="A800" s="550"/>
      <c r="B800" s="125">
        <v>9</v>
      </c>
      <c r="C800" s="269" t="s">
        <v>213</v>
      </c>
      <c r="D800" s="269" t="s">
        <v>214</v>
      </c>
      <c r="E800" s="17" t="s">
        <v>613</v>
      </c>
      <c r="F800" s="271"/>
      <c r="G800" s="262"/>
      <c r="H800" s="270">
        <v>701</v>
      </c>
      <c r="I800" s="508"/>
      <c r="J800" s="15"/>
      <c r="K800" s="3"/>
      <c r="L800" s="5"/>
      <c r="M800" s="4"/>
    </row>
    <row r="801" spans="1:13" ht="20.100000000000001" customHeight="1">
      <c r="A801" s="550"/>
      <c r="B801" s="125">
        <v>7</v>
      </c>
      <c r="C801" s="269" t="s">
        <v>43</v>
      </c>
      <c r="D801" s="269" t="s">
        <v>44</v>
      </c>
      <c r="E801" s="17" t="s">
        <v>614</v>
      </c>
      <c r="F801" s="259"/>
      <c r="G801" s="262"/>
      <c r="H801" s="270">
        <v>1100</v>
      </c>
      <c r="I801" s="508"/>
      <c r="J801" s="15"/>
      <c r="K801" s="3"/>
      <c r="L801" s="5"/>
      <c r="M801" s="4"/>
    </row>
    <row r="802" spans="1:13" ht="20.100000000000001" customHeight="1">
      <c r="A802" s="550"/>
      <c r="B802" s="125">
        <v>7</v>
      </c>
      <c r="C802" s="269" t="s">
        <v>43</v>
      </c>
      <c r="D802" s="269" t="s">
        <v>44</v>
      </c>
      <c r="E802" s="17" t="s">
        <v>615</v>
      </c>
      <c r="F802" s="259"/>
      <c r="G802" s="262"/>
      <c r="H802" s="270">
        <v>1190</v>
      </c>
      <c r="I802" s="508"/>
      <c r="J802" s="15"/>
      <c r="K802" s="3"/>
      <c r="L802" s="5"/>
      <c r="M802" s="4"/>
    </row>
    <row r="803" spans="1:13" ht="20.100000000000001" customHeight="1">
      <c r="A803" s="550"/>
      <c r="B803" s="125">
        <v>8</v>
      </c>
      <c r="C803" s="269" t="s">
        <v>43</v>
      </c>
      <c r="D803" s="269" t="s">
        <v>44</v>
      </c>
      <c r="E803" s="17" t="s">
        <v>616</v>
      </c>
      <c r="F803" s="259"/>
      <c r="G803" s="262"/>
      <c r="H803" s="270">
        <v>1190</v>
      </c>
      <c r="I803" s="508"/>
      <c r="J803" s="15"/>
      <c r="K803" s="3"/>
      <c r="L803" s="5"/>
      <c r="M803" s="4"/>
    </row>
    <row r="804" spans="1:13" ht="20.100000000000001" customHeight="1">
      <c r="A804" s="550"/>
      <c r="B804" s="125">
        <v>9</v>
      </c>
      <c r="C804" s="269" t="s">
        <v>43</v>
      </c>
      <c r="D804" s="269" t="s">
        <v>44</v>
      </c>
      <c r="E804" s="17" t="s">
        <v>617</v>
      </c>
      <c r="F804" s="259"/>
      <c r="G804" s="262"/>
      <c r="H804" s="270">
        <v>1100</v>
      </c>
      <c r="I804" s="508"/>
      <c r="J804" s="15"/>
      <c r="K804" s="3"/>
      <c r="L804" s="5"/>
      <c r="M804" s="4"/>
    </row>
    <row r="805" spans="1:13" ht="20.100000000000001" customHeight="1">
      <c r="A805" s="550"/>
      <c r="B805" s="125">
        <v>10</v>
      </c>
      <c r="C805" s="269" t="s">
        <v>96</v>
      </c>
      <c r="D805" s="17" t="s">
        <v>97</v>
      </c>
      <c r="E805" s="17" t="s">
        <v>618</v>
      </c>
      <c r="F805" s="259"/>
      <c r="G805" s="262"/>
      <c r="H805" s="270">
        <v>2220</v>
      </c>
      <c r="I805" s="508"/>
      <c r="J805" s="15"/>
      <c r="K805" s="3"/>
      <c r="L805" s="5"/>
      <c r="M805" s="4"/>
    </row>
    <row r="806" spans="1:13" ht="20.100000000000001" customHeight="1">
      <c r="A806" s="550"/>
      <c r="B806" s="125">
        <v>11</v>
      </c>
      <c r="C806" s="269" t="s">
        <v>43</v>
      </c>
      <c r="D806" s="269" t="s">
        <v>44</v>
      </c>
      <c r="E806" s="17" t="s">
        <v>619</v>
      </c>
      <c r="F806" s="259"/>
      <c r="G806" s="262"/>
      <c r="H806" s="270">
        <v>1100</v>
      </c>
      <c r="I806" s="508"/>
      <c r="J806" s="15"/>
      <c r="K806" s="3"/>
      <c r="L806" s="5"/>
      <c r="M806" s="4"/>
    </row>
    <row r="807" spans="1:13" ht="20.100000000000001" customHeight="1">
      <c r="A807" s="550"/>
      <c r="B807" s="125">
        <v>12</v>
      </c>
      <c r="C807" s="269" t="s">
        <v>43</v>
      </c>
      <c r="D807" s="269" t="s">
        <v>44</v>
      </c>
      <c r="E807" s="17" t="s">
        <v>620</v>
      </c>
      <c r="F807" s="259"/>
      <c r="G807" s="262"/>
      <c r="H807" s="270">
        <v>400</v>
      </c>
      <c r="I807" s="508"/>
      <c r="J807" s="15"/>
      <c r="K807" s="3"/>
      <c r="L807" s="5"/>
      <c r="M807" s="4"/>
    </row>
    <row r="808" spans="1:13" ht="20.100000000000001" customHeight="1">
      <c r="A808" s="550"/>
      <c r="B808" s="125">
        <v>12</v>
      </c>
      <c r="C808" s="269" t="s">
        <v>213</v>
      </c>
      <c r="D808" s="269" t="s">
        <v>214</v>
      </c>
      <c r="E808" s="17" t="s">
        <v>1129</v>
      </c>
      <c r="F808" s="385"/>
      <c r="G808" s="385"/>
      <c r="H808" s="270">
        <v>500</v>
      </c>
      <c r="I808" s="508"/>
      <c r="J808" s="15"/>
      <c r="K808" s="3"/>
      <c r="L808" s="5"/>
      <c r="M808" s="4"/>
    </row>
    <row r="809" spans="1:13" ht="20.100000000000001" customHeight="1">
      <c r="A809" s="550"/>
      <c r="B809" s="125">
        <v>12</v>
      </c>
      <c r="C809" s="269" t="s">
        <v>43</v>
      </c>
      <c r="D809" s="269" t="s">
        <v>44</v>
      </c>
      <c r="E809" s="17" t="s">
        <v>561</v>
      </c>
      <c r="F809" s="385"/>
      <c r="G809" s="385"/>
      <c r="H809" s="270">
        <v>1000</v>
      </c>
      <c r="I809" s="508"/>
      <c r="J809" s="15"/>
      <c r="K809" s="3"/>
      <c r="L809" s="5"/>
      <c r="M809" s="4"/>
    </row>
    <row r="810" spans="1:13" ht="20.100000000000001" customHeight="1">
      <c r="A810" s="550"/>
      <c r="B810" s="125">
        <v>13</v>
      </c>
      <c r="C810" s="269" t="s">
        <v>139</v>
      </c>
      <c r="D810" s="269" t="s">
        <v>140</v>
      </c>
      <c r="E810" s="17" t="s">
        <v>1130</v>
      </c>
      <c r="F810" s="385"/>
      <c r="G810" s="385"/>
      <c r="H810" s="270">
        <v>210</v>
      </c>
      <c r="I810" s="508"/>
      <c r="J810" s="15"/>
      <c r="K810" s="3"/>
      <c r="L810" s="5"/>
      <c r="M810" s="4"/>
    </row>
    <row r="811" spans="1:13" ht="20.100000000000001" customHeight="1">
      <c r="A811" s="550"/>
      <c r="B811" s="125">
        <v>13</v>
      </c>
      <c r="C811" s="269" t="s">
        <v>139</v>
      </c>
      <c r="D811" s="269" t="s">
        <v>140</v>
      </c>
      <c r="E811" s="17" t="s">
        <v>1131</v>
      </c>
      <c r="F811" s="385"/>
      <c r="G811" s="385"/>
      <c r="H811" s="270">
        <v>100</v>
      </c>
      <c r="I811" s="508"/>
      <c r="J811" s="15"/>
      <c r="K811" s="3"/>
      <c r="L811" s="5"/>
      <c r="M811" s="4"/>
    </row>
    <row r="812" spans="1:13" ht="20.100000000000001" customHeight="1">
      <c r="A812" s="550"/>
      <c r="B812" s="125">
        <v>16</v>
      </c>
      <c r="C812" s="269" t="s">
        <v>139</v>
      </c>
      <c r="D812" s="269" t="s">
        <v>140</v>
      </c>
      <c r="E812" s="17" t="s">
        <v>523</v>
      </c>
      <c r="F812" s="389"/>
      <c r="G812" s="385"/>
      <c r="H812" s="270">
        <v>106</v>
      </c>
      <c r="I812" s="508"/>
      <c r="J812" s="15"/>
      <c r="K812" s="3"/>
      <c r="L812" s="5"/>
      <c r="M812" s="4"/>
    </row>
    <row r="813" spans="1:13" ht="20.100000000000001" customHeight="1">
      <c r="A813" s="550"/>
      <c r="B813" s="125">
        <v>16</v>
      </c>
      <c r="C813" s="269" t="s">
        <v>322</v>
      </c>
      <c r="D813" s="269" t="s">
        <v>323</v>
      </c>
      <c r="E813" s="17" t="s">
        <v>1192</v>
      </c>
      <c r="F813" s="389"/>
      <c r="G813" s="385"/>
      <c r="H813" s="270">
        <v>3000</v>
      </c>
      <c r="I813" s="508"/>
      <c r="J813" s="15"/>
      <c r="K813" s="3"/>
      <c r="L813" s="5"/>
      <c r="M813" s="4"/>
    </row>
    <row r="814" spans="1:13" ht="20.100000000000001" customHeight="1">
      <c r="A814" s="550"/>
      <c r="B814" s="125">
        <v>14</v>
      </c>
      <c r="C814" s="269" t="s">
        <v>43</v>
      </c>
      <c r="D814" s="269" t="s">
        <v>44</v>
      </c>
      <c r="E814" s="269" t="s">
        <v>1138</v>
      </c>
      <c r="F814" s="272"/>
      <c r="G814" s="385"/>
      <c r="H814" s="270">
        <v>1100</v>
      </c>
      <c r="I814" s="508"/>
      <c r="J814" s="15"/>
      <c r="K814" s="3"/>
      <c r="L814" s="5"/>
      <c r="M814" s="4"/>
    </row>
    <row r="815" spans="1:13" ht="20.100000000000001" customHeight="1">
      <c r="A815" s="550"/>
      <c r="B815" s="125">
        <v>14</v>
      </c>
      <c r="C815" s="269" t="s">
        <v>43</v>
      </c>
      <c r="D815" s="269" t="s">
        <v>44</v>
      </c>
      <c r="E815" s="269" t="s">
        <v>1139</v>
      </c>
      <c r="F815" s="272"/>
      <c r="G815" s="385"/>
      <c r="H815" s="270">
        <v>250</v>
      </c>
      <c r="I815" s="508"/>
      <c r="J815" s="15"/>
      <c r="K815" s="3"/>
      <c r="L815" s="5"/>
      <c r="M815" s="4"/>
    </row>
    <row r="816" spans="1:13" ht="20.100000000000001" customHeight="1">
      <c r="A816" s="550"/>
      <c r="B816" s="125">
        <v>14</v>
      </c>
      <c r="C816" s="269" t="s">
        <v>43</v>
      </c>
      <c r="D816" s="269" t="s">
        <v>44</v>
      </c>
      <c r="E816" s="269" t="s">
        <v>1140</v>
      </c>
      <c r="F816" s="272"/>
      <c r="G816" s="385"/>
      <c r="H816" s="270">
        <v>1200</v>
      </c>
      <c r="I816" s="508"/>
      <c r="J816" s="15"/>
      <c r="K816" s="3"/>
      <c r="L816" s="5"/>
      <c r="M816" s="4"/>
    </row>
    <row r="817" spans="1:13" ht="20.100000000000001" customHeight="1">
      <c r="A817" s="550"/>
      <c r="B817" s="125">
        <v>16</v>
      </c>
      <c r="C817" s="269" t="s">
        <v>43</v>
      </c>
      <c r="D817" s="269" t="s">
        <v>44</v>
      </c>
      <c r="E817" s="269" t="s">
        <v>1141</v>
      </c>
      <c r="F817" s="272"/>
      <c r="G817" s="273"/>
      <c r="H817" s="270">
        <v>1200</v>
      </c>
      <c r="I817" s="508"/>
      <c r="J817" s="15"/>
      <c r="K817" s="3"/>
      <c r="L817" s="5"/>
      <c r="M817" s="4"/>
    </row>
    <row r="818" spans="1:13" ht="20.100000000000001" customHeight="1">
      <c r="A818" s="550"/>
      <c r="B818" s="125">
        <v>19</v>
      </c>
      <c r="C818" s="269" t="s">
        <v>43</v>
      </c>
      <c r="D818" s="269" t="s">
        <v>44</v>
      </c>
      <c r="E818" s="269" t="s">
        <v>1191</v>
      </c>
      <c r="F818" s="272"/>
      <c r="G818" s="273"/>
      <c r="H818" s="270">
        <v>4300</v>
      </c>
      <c r="I818" s="508"/>
      <c r="J818" s="15"/>
      <c r="K818" s="3"/>
      <c r="L818" s="5"/>
      <c r="M818" s="4"/>
    </row>
    <row r="819" spans="1:13" ht="20.100000000000001" customHeight="1">
      <c r="A819" s="550"/>
      <c r="B819" s="125">
        <v>20</v>
      </c>
      <c r="C819" s="269" t="s">
        <v>43</v>
      </c>
      <c r="D819" s="269" t="s">
        <v>44</v>
      </c>
      <c r="E819" s="17" t="s">
        <v>561</v>
      </c>
      <c r="F819" s="272"/>
      <c r="G819" s="273"/>
      <c r="H819" s="270">
        <v>1000</v>
      </c>
      <c r="I819" s="508"/>
      <c r="J819" s="15"/>
      <c r="K819" s="3"/>
      <c r="L819" s="5"/>
      <c r="M819" s="4"/>
    </row>
    <row r="820" spans="1:13" ht="20.100000000000001" customHeight="1">
      <c r="A820" s="550"/>
      <c r="B820" s="125">
        <v>22</v>
      </c>
      <c r="C820" s="269" t="s">
        <v>43</v>
      </c>
      <c r="D820" s="269" t="s">
        <v>44</v>
      </c>
      <c r="E820" s="269" t="s">
        <v>1201</v>
      </c>
      <c r="F820" s="272"/>
      <c r="G820" s="273"/>
      <c r="H820" s="270">
        <v>1190</v>
      </c>
      <c r="I820" s="508"/>
      <c r="J820" s="15"/>
      <c r="K820" s="3"/>
      <c r="L820" s="5"/>
      <c r="M820" s="4"/>
    </row>
    <row r="821" spans="1:13" ht="20.100000000000001" customHeight="1">
      <c r="A821" s="550"/>
      <c r="B821" s="412">
        <v>24</v>
      </c>
      <c r="C821" s="269" t="s">
        <v>452</v>
      </c>
      <c r="D821" s="269" t="s">
        <v>1323</v>
      </c>
      <c r="E821" s="269" t="s">
        <v>1264</v>
      </c>
      <c r="F821" s="272"/>
      <c r="G821" s="273"/>
      <c r="H821" s="270">
        <v>420</v>
      </c>
      <c r="I821" s="508"/>
      <c r="J821" s="15"/>
      <c r="K821" s="3"/>
      <c r="L821" s="5"/>
      <c r="M821" s="411"/>
    </row>
    <row r="822" spans="1:13" ht="20.100000000000001" customHeight="1">
      <c r="A822" s="550"/>
      <c r="B822" s="412">
        <v>26</v>
      </c>
      <c r="C822" s="269" t="s">
        <v>452</v>
      </c>
      <c r="D822" s="269" t="s">
        <v>1323</v>
      </c>
      <c r="E822" s="269" t="s">
        <v>1258</v>
      </c>
      <c r="F822" s="414"/>
      <c r="G822" s="414"/>
      <c r="H822" s="270">
        <v>5992</v>
      </c>
      <c r="I822" s="508"/>
      <c r="J822" s="15"/>
      <c r="K822" s="3"/>
      <c r="L822" s="5"/>
      <c r="M822" s="4"/>
    </row>
    <row r="823" spans="1:13" ht="20.100000000000001" customHeight="1">
      <c r="A823" s="550"/>
      <c r="B823" s="412">
        <v>26</v>
      </c>
      <c r="C823" s="269" t="s">
        <v>452</v>
      </c>
      <c r="D823" s="269" t="s">
        <v>1323</v>
      </c>
      <c r="E823" s="269" t="s">
        <v>1259</v>
      </c>
      <c r="F823" s="414"/>
      <c r="G823" s="414"/>
      <c r="H823" s="270">
        <v>256.8</v>
      </c>
      <c r="I823" s="508"/>
      <c r="J823" s="15"/>
      <c r="K823" s="3"/>
      <c r="L823" s="5"/>
      <c r="M823" s="4"/>
    </row>
    <row r="824" spans="1:13" ht="20.100000000000001" customHeight="1">
      <c r="A824" s="550"/>
      <c r="B824" s="125">
        <v>26</v>
      </c>
      <c r="C824" s="269" t="s">
        <v>43</v>
      </c>
      <c r="D824" s="269" t="s">
        <v>1322</v>
      </c>
      <c r="E824" s="269" t="s">
        <v>1260</v>
      </c>
      <c r="F824" s="414"/>
      <c r="G824" s="414"/>
      <c r="H824" s="270">
        <v>1000</v>
      </c>
      <c r="I824" s="508"/>
      <c r="J824" s="15"/>
      <c r="K824" s="3"/>
      <c r="L824" s="5"/>
      <c r="M824" s="4"/>
    </row>
    <row r="825" spans="1:13" ht="20.100000000000001" customHeight="1">
      <c r="A825" s="550"/>
      <c r="B825" s="125">
        <v>24</v>
      </c>
      <c r="C825" s="269" t="s">
        <v>501</v>
      </c>
      <c r="D825" s="269" t="s">
        <v>1324</v>
      </c>
      <c r="E825" s="269" t="s">
        <v>1261</v>
      </c>
      <c r="F825" s="414"/>
      <c r="G825" s="414"/>
      <c r="H825" s="270">
        <v>220</v>
      </c>
      <c r="I825" s="508"/>
      <c r="J825" s="15"/>
      <c r="K825" s="3"/>
      <c r="L825" s="5"/>
      <c r="M825" s="4"/>
    </row>
    <row r="826" spans="1:13" ht="20.100000000000001" customHeight="1">
      <c r="A826" s="550"/>
      <c r="B826" s="125">
        <v>20</v>
      </c>
      <c r="C826" s="269" t="s">
        <v>501</v>
      </c>
      <c r="D826" s="269" t="s">
        <v>1324</v>
      </c>
      <c r="E826" s="269" t="s">
        <v>1262</v>
      </c>
      <c r="F826" s="414"/>
      <c r="G826" s="414"/>
      <c r="H826" s="270">
        <v>65</v>
      </c>
      <c r="I826" s="508"/>
      <c r="J826" s="15"/>
      <c r="K826" s="3"/>
      <c r="L826" s="5"/>
      <c r="M826" s="4"/>
    </row>
    <row r="827" spans="1:13" ht="20.100000000000001" customHeight="1">
      <c r="A827" s="550"/>
      <c r="B827" s="125">
        <v>24</v>
      </c>
      <c r="C827" s="269" t="s">
        <v>43</v>
      </c>
      <c r="D827" s="269" t="s">
        <v>1322</v>
      </c>
      <c r="E827" s="269" t="s">
        <v>1263</v>
      </c>
      <c r="F827" s="414"/>
      <c r="G827" s="414"/>
      <c r="H827" s="270">
        <v>1550</v>
      </c>
      <c r="I827" s="508"/>
      <c r="J827" s="15"/>
      <c r="K827" s="3"/>
      <c r="L827" s="5"/>
      <c r="M827" s="4"/>
    </row>
    <row r="828" spans="1:13" ht="20.100000000000001" customHeight="1">
      <c r="A828" s="550"/>
      <c r="B828" s="125">
        <v>26</v>
      </c>
      <c r="C828" s="269" t="s">
        <v>322</v>
      </c>
      <c r="D828" s="269" t="s">
        <v>323</v>
      </c>
      <c r="E828" s="269" t="s">
        <v>1302</v>
      </c>
      <c r="F828" s="414"/>
      <c r="G828" s="414"/>
      <c r="H828" s="270">
        <v>1070</v>
      </c>
      <c r="I828" s="508"/>
      <c r="J828" s="15"/>
      <c r="K828" s="3"/>
      <c r="L828" s="5"/>
      <c r="M828" s="4"/>
    </row>
    <row r="829" spans="1:13" ht="20.100000000000001" customHeight="1">
      <c r="A829" s="550"/>
      <c r="B829" s="125">
        <v>27</v>
      </c>
      <c r="C829" s="269" t="s">
        <v>322</v>
      </c>
      <c r="D829" s="269" t="s">
        <v>323</v>
      </c>
      <c r="E829" s="269" t="s">
        <v>1303</v>
      </c>
      <c r="F829" s="414"/>
      <c r="G829" s="414"/>
      <c r="H829" s="270">
        <v>120</v>
      </c>
      <c r="I829" s="508"/>
      <c r="J829" s="15"/>
      <c r="K829" s="3"/>
      <c r="L829" s="5"/>
      <c r="M829" s="4"/>
    </row>
    <row r="830" spans="1:13" ht="20.100000000000001" customHeight="1">
      <c r="A830" s="550"/>
      <c r="B830" s="125">
        <v>28</v>
      </c>
      <c r="C830" s="269" t="s">
        <v>322</v>
      </c>
      <c r="D830" s="269" t="s">
        <v>323</v>
      </c>
      <c r="E830" s="269" t="s">
        <v>1304</v>
      </c>
      <c r="F830" s="414"/>
      <c r="G830" s="414"/>
      <c r="H830" s="270">
        <v>1240</v>
      </c>
      <c r="I830" s="508"/>
      <c r="J830" s="15"/>
      <c r="K830" s="3"/>
      <c r="L830" s="5"/>
      <c r="M830" s="4"/>
    </row>
    <row r="831" spans="1:13" ht="20.100000000000001" customHeight="1">
      <c r="A831" s="550"/>
      <c r="B831" s="420">
        <v>28</v>
      </c>
      <c r="C831" s="269" t="s">
        <v>322</v>
      </c>
      <c r="D831" s="269" t="s">
        <v>323</v>
      </c>
      <c r="E831" s="269" t="s">
        <v>1305</v>
      </c>
      <c r="F831" s="414"/>
      <c r="G831" s="414"/>
      <c r="H831" s="270">
        <v>1959</v>
      </c>
      <c r="I831" s="508"/>
      <c r="J831" s="15"/>
      <c r="K831" s="3"/>
      <c r="L831" s="5"/>
      <c r="M831" s="4"/>
    </row>
    <row r="832" spans="1:13" ht="20.100000000000001" customHeight="1">
      <c r="A832" s="550"/>
      <c r="B832" s="420">
        <v>28</v>
      </c>
      <c r="C832" s="269" t="s">
        <v>607</v>
      </c>
      <c r="D832" s="269" t="s">
        <v>1317</v>
      </c>
      <c r="E832" s="269" t="s">
        <v>1306</v>
      </c>
      <c r="F832" s="414"/>
      <c r="G832" s="414"/>
      <c r="H832" s="270">
        <v>73</v>
      </c>
      <c r="I832" s="508"/>
      <c r="J832" s="15"/>
      <c r="K832" s="3"/>
      <c r="L832" s="5"/>
      <c r="M832" s="4"/>
    </row>
    <row r="833" spans="1:13" ht="20.100000000000001" customHeight="1">
      <c r="A833" s="484"/>
      <c r="B833" s="22"/>
      <c r="C833" s="23"/>
      <c r="D833" s="39"/>
      <c r="E833" s="269"/>
      <c r="F833" s="421"/>
      <c r="G833" s="414"/>
      <c r="H833" s="422"/>
      <c r="I833" s="463"/>
      <c r="J833" s="2"/>
      <c r="K833" s="3"/>
      <c r="L833" s="5"/>
      <c r="M833" s="4"/>
    </row>
    <row r="834" spans="1:13" ht="20.100000000000001" customHeight="1" thickBot="1">
      <c r="A834" s="485"/>
      <c r="B834" s="45"/>
      <c r="C834" s="533" t="s">
        <v>16</v>
      </c>
      <c r="D834" s="534"/>
      <c r="E834" s="534"/>
      <c r="F834" s="535"/>
      <c r="G834" s="178">
        <f>SUM(G792:G833)</f>
        <v>0</v>
      </c>
      <c r="H834" s="84">
        <f>SUM(H792:H833)</f>
        <v>44720.800000000003</v>
      </c>
      <c r="I834" s="487"/>
      <c r="J834" s="63"/>
      <c r="K834" s="30"/>
      <c r="L834" s="167"/>
      <c r="M834" s="166"/>
    </row>
    <row r="835" spans="1:13" ht="20.100000000000001" customHeight="1" thickBot="1">
      <c r="A835" s="526" t="s">
        <v>21</v>
      </c>
      <c r="B835" s="527"/>
      <c r="C835" s="528"/>
      <c r="D835" s="180"/>
      <c r="E835" s="529"/>
      <c r="F835" s="530"/>
      <c r="G835" s="65">
        <f>SUM(G785,G791,G834)</f>
        <v>14106604.369999999</v>
      </c>
      <c r="H835" s="66">
        <f>SUM(H785,H791,H834)</f>
        <v>16207536.91</v>
      </c>
      <c r="I835" s="67">
        <f>SUM(I668,I791,I792)</f>
        <v>8238438.2899999982</v>
      </c>
      <c r="J835" s="68">
        <f>I665+G835-H835</f>
        <v>8462242.0599999987</v>
      </c>
      <c r="K835" s="181">
        <f>I835-J835</f>
        <v>-223803.77000000048</v>
      </c>
      <c r="L835" s="92"/>
      <c r="M835" s="91"/>
    </row>
    <row r="836" spans="1:13" ht="15.75">
      <c r="A836" s="3"/>
      <c r="B836" s="3"/>
      <c r="C836" s="193"/>
      <c r="D836" s="193"/>
      <c r="E836" s="193"/>
      <c r="F836" s="274"/>
      <c r="G836" s="274"/>
      <c r="H836" s="247"/>
      <c r="I836" s="373"/>
      <c r="J836" s="374"/>
      <c r="K836" s="3"/>
      <c r="L836" s="5"/>
      <c r="M836" s="375"/>
    </row>
  </sheetData>
  <mergeCells count="175">
    <mergeCell ref="A835:C835"/>
    <mergeCell ref="E835:F835"/>
    <mergeCell ref="A786:A791"/>
    <mergeCell ref="I786:I790"/>
    <mergeCell ref="C790:F790"/>
    <mergeCell ref="A792:A834"/>
    <mergeCell ref="I792:I834"/>
    <mergeCell ref="C834:F834"/>
    <mergeCell ref="A665:C665"/>
    <mergeCell ref="E665:F665"/>
    <mergeCell ref="A666:C666"/>
    <mergeCell ref="I666:I667"/>
    <mergeCell ref="A668:A785"/>
    <mergeCell ref="I668:I785"/>
    <mergeCell ref="C785:F785"/>
    <mergeCell ref="H729:H730"/>
    <mergeCell ref="A590:A594"/>
    <mergeCell ref="I590:I593"/>
    <mergeCell ref="C593:F593"/>
    <mergeCell ref="A595:A664"/>
    <mergeCell ref="I595:I664"/>
    <mergeCell ref="C664:F664"/>
    <mergeCell ref="A482:C482"/>
    <mergeCell ref="E482:F482"/>
    <mergeCell ref="A483:C483"/>
    <mergeCell ref="I483:I484"/>
    <mergeCell ref="A485:A589"/>
    <mergeCell ref="I485:I589"/>
    <mergeCell ref="C589:F589"/>
    <mergeCell ref="A445:A450"/>
    <mergeCell ref="I445:I449"/>
    <mergeCell ref="C449:F449"/>
    <mergeCell ref="A451:A481"/>
    <mergeCell ref="I451:I481"/>
    <mergeCell ref="C481:F481"/>
    <mergeCell ref="A330:C330"/>
    <mergeCell ref="E330:F330"/>
    <mergeCell ref="A331:C331"/>
    <mergeCell ref="I331:I332"/>
    <mergeCell ref="A333:A444"/>
    <mergeCell ref="I333:I444"/>
    <mergeCell ref="H362:H363"/>
    <mergeCell ref="C444:F444"/>
    <mergeCell ref="A322:A326"/>
    <mergeCell ref="I322:I325"/>
    <mergeCell ref="C325:F325"/>
    <mergeCell ref="A327:A329"/>
    <mergeCell ref="I327:I329"/>
    <mergeCell ref="C329:F329"/>
    <mergeCell ref="A273:C273"/>
    <mergeCell ref="E273:F273"/>
    <mergeCell ref="A274:C274"/>
    <mergeCell ref="I274:I275"/>
    <mergeCell ref="A276:A321"/>
    <mergeCell ref="I276:I321"/>
    <mergeCell ref="H294:H295"/>
    <mergeCell ref="H315:H316"/>
    <mergeCell ref="C321:F321"/>
    <mergeCell ref="A230:A272"/>
    <mergeCell ref="I230:I272"/>
    <mergeCell ref="M230:M249"/>
    <mergeCell ref="M251:M260"/>
    <mergeCell ref="M261:M264"/>
    <mergeCell ref="M266:M271"/>
    <mergeCell ref="C272:F272"/>
    <mergeCell ref="M208:M212"/>
    <mergeCell ref="M213:M223"/>
    <mergeCell ref="H219:H220"/>
    <mergeCell ref="C224:F224"/>
    <mergeCell ref="A225:A229"/>
    <mergeCell ref="I225:I228"/>
    <mergeCell ref="M225:M228"/>
    <mergeCell ref="C228:F228"/>
    <mergeCell ref="A194:C194"/>
    <mergeCell ref="E194:F194"/>
    <mergeCell ref="A195:C195"/>
    <mergeCell ref="I195:I196"/>
    <mergeCell ref="A197:A224"/>
    <mergeCell ref="I197:I224"/>
    <mergeCell ref="H200:H201"/>
    <mergeCell ref="H208:H209"/>
    <mergeCell ref="M138:M145"/>
    <mergeCell ref="C148:F148"/>
    <mergeCell ref="A149:A155"/>
    <mergeCell ref="I149:I154"/>
    <mergeCell ref="C154:F154"/>
    <mergeCell ref="A156:A193"/>
    <mergeCell ref="I156:I193"/>
    <mergeCell ref="M163:M175"/>
    <mergeCell ref="C193:F193"/>
    <mergeCell ref="A132:C132"/>
    <mergeCell ref="E132:F132"/>
    <mergeCell ref="A133:C133"/>
    <mergeCell ref="I133:I134"/>
    <mergeCell ref="A135:A148"/>
    <mergeCell ref="I135:I148"/>
    <mergeCell ref="A118:A122"/>
    <mergeCell ref="I118:I121"/>
    <mergeCell ref="C121:F121"/>
    <mergeCell ref="A123:A131"/>
    <mergeCell ref="I123:I131"/>
    <mergeCell ref="C131:F131"/>
    <mergeCell ref="A104:C104"/>
    <mergeCell ref="E104:F104"/>
    <mergeCell ref="A105:C105"/>
    <mergeCell ref="I105:I106"/>
    <mergeCell ref="A107:A117"/>
    <mergeCell ref="I107:I117"/>
    <mergeCell ref="C117:F117"/>
    <mergeCell ref="A96:A100"/>
    <mergeCell ref="I96:I99"/>
    <mergeCell ref="C99:F99"/>
    <mergeCell ref="A101:A103"/>
    <mergeCell ref="I101:I103"/>
    <mergeCell ref="C103:F103"/>
    <mergeCell ref="A73:C73"/>
    <mergeCell ref="E73:F73"/>
    <mergeCell ref="A74:C74"/>
    <mergeCell ref="I74:I75"/>
    <mergeCell ref="A76:A95"/>
    <mergeCell ref="I76:I95"/>
    <mergeCell ref="C95:F95"/>
    <mergeCell ref="A66:A69"/>
    <mergeCell ref="I66:I68"/>
    <mergeCell ref="C68:F68"/>
    <mergeCell ref="A70:A72"/>
    <mergeCell ref="I70:I72"/>
    <mergeCell ref="C72:F72"/>
    <mergeCell ref="A60:C60"/>
    <mergeCell ref="E60:F60"/>
    <mergeCell ref="A61:C61"/>
    <mergeCell ref="I61:I62"/>
    <mergeCell ref="A63:A65"/>
    <mergeCell ref="I63:I65"/>
    <mergeCell ref="C65:F65"/>
    <mergeCell ref="A52:A56"/>
    <mergeCell ref="I52:I55"/>
    <mergeCell ref="C55:F55"/>
    <mergeCell ref="A57:A59"/>
    <mergeCell ref="I57:I59"/>
    <mergeCell ref="C59:F59"/>
    <mergeCell ref="A42:C42"/>
    <mergeCell ref="E42:F42"/>
    <mergeCell ref="A43:C43"/>
    <mergeCell ref="I43:I44"/>
    <mergeCell ref="A45:A51"/>
    <mergeCell ref="I45:I51"/>
    <mergeCell ref="H47:H48"/>
    <mergeCell ref="H49:H50"/>
    <mergeCell ref="C51:F51"/>
    <mergeCell ref="A30:A36"/>
    <mergeCell ref="I30:I35"/>
    <mergeCell ref="C35:F35"/>
    <mergeCell ref="A37:A41"/>
    <mergeCell ref="I37:I41"/>
    <mergeCell ref="C41:F41"/>
    <mergeCell ref="A23:C23"/>
    <mergeCell ref="E23:F23"/>
    <mergeCell ref="A24:C24"/>
    <mergeCell ref="I24:I25"/>
    <mergeCell ref="A26:A29"/>
    <mergeCell ref="I26:I29"/>
    <mergeCell ref="C29:F29"/>
    <mergeCell ref="A9:A16"/>
    <mergeCell ref="I10:I15"/>
    <mergeCell ref="C15:F15"/>
    <mergeCell ref="A17:A22"/>
    <mergeCell ref="I18:I22"/>
    <mergeCell ref="C22:F22"/>
    <mergeCell ref="A1:H1"/>
    <mergeCell ref="A2:C2"/>
    <mergeCell ref="I2:I3"/>
    <mergeCell ref="A4:A8"/>
    <mergeCell ref="I5:I8"/>
    <mergeCell ref="C8:F8"/>
  </mergeCells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9F4E2B-001D-4BAF-ADFE-031B5BE06889}">
  <sheetPr codeName="Sheet2"/>
  <dimension ref="A1:I710"/>
  <sheetViews>
    <sheetView topLeftCell="A685" zoomScale="90" zoomScaleNormal="90" workbookViewId="0">
      <selection activeCell="E706" sqref="E706"/>
    </sheetView>
  </sheetViews>
  <sheetFormatPr defaultRowHeight="15"/>
  <cols>
    <col min="2" max="2" width="10.28515625" bestFit="1" customWidth="1"/>
    <col min="3" max="3" width="11.5703125" customWidth="1"/>
    <col min="4" max="4" width="29.28515625" hidden="1" customWidth="1"/>
    <col min="5" max="5" width="66" customWidth="1"/>
    <col min="6" max="6" width="0" hidden="1" customWidth="1"/>
    <col min="7" max="7" width="19.5703125" customWidth="1"/>
    <col min="8" max="8" width="18.85546875" customWidth="1"/>
  </cols>
  <sheetData>
    <row r="1" spans="1:9" ht="34.5" customHeight="1" thickBot="1">
      <c r="A1" s="570" t="s">
        <v>622</v>
      </c>
      <c r="B1" s="570"/>
      <c r="C1" s="570"/>
      <c r="D1" s="570"/>
      <c r="E1" s="570"/>
      <c r="F1" s="570"/>
      <c r="G1" s="570"/>
      <c r="H1" s="571"/>
      <c r="I1" s="276"/>
    </row>
    <row r="2" spans="1:9" ht="20.100000000000001" customHeight="1">
      <c r="A2" s="572" t="s">
        <v>623</v>
      </c>
      <c r="B2" s="573"/>
      <c r="C2" s="277"/>
      <c r="D2" s="277"/>
      <c r="E2" s="574" t="s">
        <v>624</v>
      </c>
      <c r="F2" s="574"/>
      <c r="G2" s="574"/>
      <c r="H2" s="575"/>
      <c r="I2" s="276"/>
    </row>
    <row r="3" spans="1:9" ht="20.100000000000001" customHeight="1" thickBot="1">
      <c r="A3" s="70"/>
      <c r="B3" s="133" t="s">
        <v>621</v>
      </c>
      <c r="C3" s="278" t="s">
        <v>8</v>
      </c>
      <c r="D3" s="94" t="s">
        <v>26</v>
      </c>
      <c r="E3" s="279" t="s">
        <v>9</v>
      </c>
      <c r="F3" s="72" t="s">
        <v>10</v>
      </c>
      <c r="G3" s="72" t="s">
        <v>625</v>
      </c>
      <c r="H3" s="280" t="s">
        <v>626</v>
      </c>
      <c r="I3" s="276"/>
    </row>
    <row r="4" spans="1:9" ht="20.100000000000001" customHeight="1">
      <c r="A4" s="453" t="s">
        <v>13</v>
      </c>
      <c r="B4" s="576" t="s">
        <v>627</v>
      </c>
      <c r="C4" s="577"/>
      <c r="D4" s="577"/>
      <c r="E4" s="577"/>
      <c r="F4" s="577"/>
      <c r="G4" s="577"/>
      <c r="H4" s="578"/>
      <c r="I4" s="276"/>
    </row>
    <row r="5" spans="1:9" ht="20.100000000000001" customHeight="1">
      <c r="A5" s="454"/>
      <c r="B5" s="22">
        <v>23</v>
      </c>
      <c r="C5" s="23" t="s">
        <v>628</v>
      </c>
      <c r="D5" s="23" t="s">
        <v>629</v>
      </c>
      <c r="E5" s="23" t="s">
        <v>630</v>
      </c>
      <c r="F5" s="24"/>
      <c r="G5" s="24"/>
      <c r="H5" s="281">
        <v>500</v>
      </c>
      <c r="I5" s="276"/>
    </row>
    <row r="6" spans="1:9" ht="20.100000000000001" customHeight="1">
      <c r="A6" s="454"/>
      <c r="B6" s="22">
        <v>23</v>
      </c>
      <c r="C6" s="23" t="s">
        <v>628</v>
      </c>
      <c r="D6" s="23" t="s">
        <v>629</v>
      </c>
      <c r="E6" s="23" t="s">
        <v>630</v>
      </c>
      <c r="F6" s="24"/>
      <c r="G6" s="24"/>
      <c r="H6" s="281">
        <v>650</v>
      </c>
      <c r="I6" s="276"/>
    </row>
    <row r="7" spans="1:9" ht="20.100000000000001" customHeight="1">
      <c r="A7" s="454"/>
      <c r="B7" s="22">
        <v>26</v>
      </c>
      <c r="C7" s="23" t="s">
        <v>36</v>
      </c>
      <c r="D7" s="23" t="s">
        <v>37</v>
      </c>
      <c r="E7" s="23" t="s">
        <v>176</v>
      </c>
      <c r="F7" s="24"/>
      <c r="G7" s="24"/>
      <c r="H7" s="281">
        <v>100</v>
      </c>
      <c r="I7" s="276"/>
    </row>
    <row r="8" spans="1:9" ht="20.100000000000001" customHeight="1">
      <c r="A8" s="454"/>
      <c r="B8" s="22">
        <v>26</v>
      </c>
      <c r="C8" s="23" t="s">
        <v>139</v>
      </c>
      <c r="D8" s="23" t="s">
        <v>140</v>
      </c>
      <c r="E8" s="23" t="s">
        <v>631</v>
      </c>
      <c r="F8" s="24"/>
      <c r="G8" s="24"/>
      <c r="H8" s="281">
        <v>5190</v>
      </c>
      <c r="I8" s="276"/>
    </row>
    <row r="9" spans="1:9" ht="20.100000000000001" customHeight="1">
      <c r="A9" s="454"/>
      <c r="B9" s="22">
        <v>26</v>
      </c>
      <c r="C9" s="23" t="s">
        <v>139</v>
      </c>
      <c r="D9" s="23" t="s">
        <v>140</v>
      </c>
      <c r="E9" s="23" t="s">
        <v>632</v>
      </c>
      <c r="F9" s="24"/>
      <c r="G9" s="24"/>
      <c r="H9" s="281">
        <v>167</v>
      </c>
      <c r="I9" s="276"/>
    </row>
    <row r="10" spans="1:9" ht="20.100000000000001" customHeight="1">
      <c r="A10" s="454"/>
      <c r="B10" s="22">
        <v>30</v>
      </c>
      <c r="C10" s="23" t="s">
        <v>139</v>
      </c>
      <c r="D10" s="23" t="s">
        <v>140</v>
      </c>
      <c r="E10" s="23" t="s">
        <v>633</v>
      </c>
      <c r="F10" s="24"/>
      <c r="G10" s="24"/>
      <c r="H10" s="281">
        <v>145</v>
      </c>
      <c r="I10" s="276"/>
    </row>
    <row r="11" spans="1:9" ht="20.100000000000001" customHeight="1">
      <c r="A11" s="454"/>
      <c r="B11" s="22">
        <v>30</v>
      </c>
      <c r="C11" s="23" t="s">
        <v>139</v>
      </c>
      <c r="D11" s="23" t="s">
        <v>140</v>
      </c>
      <c r="E11" s="23" t="s">
        <v>634</v>
      </c>
      <c r="F11" s="24"/>
      <c r="G11" s="24"/>
      <c r="H11" s="281">
        <v>35</v>
      </c>
      <c r="I11" s="276"/>
    </row>
    <row r="12" spans="1:9" ht="20.100000000000001" customHeight="1">
      <c r="A12" s="454"/>
      <c r="B12" s="22">
        <v>30</v>
      </c>
      <c r="C12" s="23" t="s">
        <v>139</v>
      </c>
      <c r="D12" s="23" t="s">
        <v>140</v>
      </c>
      <c r="E12" s="23" t="s">
        <v>635</v>
      </c>
      <c r="F12" s="24"/>
      <c r="G12" s="24"/>
      <c r="H12" s="281">
        <v>422.43</v>
      </c>
      <c r="I12" s="276"/>
    </row>
    <row r="13" spans="1:9" ht="20.100000000000001" customHeight="1">
      <c r="A13" s="454"/>
      <c r="B13" s="22">
        <v>31</v>
      </c>
      <c r="C13" s="23" t="s">
        <v>139</v>
      </c>
      <c r="D13" s="23" t="s">
        <v>140</v>
      </c>
      <c r="E13" s="23" t="s">
        <v>636</v>
      </c>
      <c r="F13" s="24"/>
      <c r="G13" s="24"/>
      <c r="H13" s="281">
        <v>10520</v>
      </c>
      <c r="I13" s="276"/>
    </row>
    <row r="14" spans="1:9" ht="20.100000000000001" customHeight="1">
      <c r="A14" s="454"/>
      <c r="B14" s="22">
        <v>31</v>
      </c>
      <c r="C14" s="23" t="s">
        <v>139</v>
      </c>
      <c r="D14" s="23" t="s">
        <v>140</v>
      </c>
      <c r="E14" s="23" t="s">
        <v>637</v>
      </c>
      <c r="F14" s="24"/>
      <c r="G14" s="24"/>
      <c r="H14" s="281">
        <v>1399</v>
      </c>
      <c r="I14" s="276"/>
    </row>
    <row r="15" spans="1:9" ht="20.100000000000001" customHeight="1">
      <c r="A15" s="454"/>
      <c r="B15" s="22">
        <v>31</v>
      </c>
      <c r="C15" s="23" t="s">
        <v>139</v>
      </c>
      <c r="D15" s="23" t="s">
        <v>140</v>
      </c>
      <c r="E15" s="23" t="s">
        <v>638</v>
      </c>
      <c r="F15" s="24"/>
      <c r="G15" s="24"/>
      <c r="H15" s="281">
        <v>50</v>
      </c>
      <c r="I15" s="276"/>
    </row>
    <row r="16" spans="1:9" ht="20.100000000000001" customHeight="1" thickBot="1">
      <c r="A16" s="454"/>
      <c r="B16" s="22">
        <v>31</v>
      </c>
      <c r="C16" s="23" t="s">
        <v>139</v>
      </c>
      <c r="D16" s="23" t="s">
        <v>140</v>
      </c>
      <c r="E16" s="23" t="s">
        <v>639</v>
      </c>
      <c r="F16" s="24"/>
      <c r="G16" s="24"/>
      <c r="H16" s="281">
        <v>400</v>
      </c>
      <c r="I16" s="276"/>
    </row>
    <row r="17" spans="1:9" ht="20.100000000000001" customHeight="1">
      <c r="A17" s="506"/>
      <c r="B17" s="576" t="s">
        <v>640</v>
      </c>
      <c r="C17" s="577"/>
      <c r="D17" s="577"/>
      <c r="E17" s="577"/>
      <c r="F17" s="577"/>
      <c r="G17" s="577"/>
      <c r="H17" s="578"/>
      <c r="I17" s="276"/>
    </row>
    <row r="18" spans="1:9" ht="20.100000000000001" customHeight="1">
      <c r="A18" s="506"/>
      <c r="B18" s="125">
        <v>1</v>
      </c>
      <c r="C18" s="23" t="s">
        <v>43</v>
      </c>
      <c r="D18" s="17" t="s">
        <v>44</v>
      </c>
      <c r="E18" s="23" t="s">
        <v>641</v>
      </c>
      <c r="F18" s="96"/>
      <c r="G18" s="96"/>
      <c r="H18" s="282">
        <v>1000</v>
      </c>
      <c r="I18" s="276"/>
    </row>
    <row r="19" spans="1:9" ht="20.100000000000001" customHeight="1">
      <c r="A19" s="506"/>
      <c r="B19" s="125">
        <v>2</v>
      </c>
      <c r="C19" s="23" t="s">
        <v>139</v>
      </c>
      <c r="D19" s="17" t="s">
        <v>140</v>
      </c>
      <c r="E19" s="23" t="s">
        <v>642</v>
      </c>
      <c r="F19" s="96"/>
      <c r="G19" s="96"/>
      <c r="H19" s="282">
        <v>3900</v>
      </c>
      <c r="I19" s="276"/>
    </row>
    <row r="20" spans="1:9" ht="20.100000000000001" customHeight="1">
      <c r="A20" s="506"/>
      <c r="B20" s="125">
        <v>2</v>
      </c>
      <c r="C20" s="23" t="s">
        <v>139</v>
      </c>
      <c r="D20" s="17" t="s">
        <v>140</v>
      </c>
      <c r="E20" s="23" t="s">
        <v>643</v>
      </c>
      <c r="F20" s="96"/>
      <c r="G20" s="96"/>
      <c r="H20" s="282">
        <v>401</v>
      </c>
      <c r="I20" s="276"/>
    </row>
    <row r="21" spans="1:9" ht="20.100000000000001" customHeight="1">
      <c r="A21" s="506"/>
      <c r="B21" s="125">
        <v>5</v>
      </c>
      <c r="C21" s="23" t="s">
        <v>139</v>
      </c>
      <c r="D21" s="17" t="s">
        <v>140</v>
      </c>
      <c r="E21" s="23" t="s">
        <v>644</v>
      </c>
      <c r="F21" s="96"/>
      <c r="G21" s="96"/>
      <c r="H21" s="282">
        <v>1200</v>
      </c>
      <c r="I21" s="276"/>
    </row>
    <row r="22" spans="1:9" ht="20.100000000000001" customHeight="1">
      <c r="A22" s="506"/>
      <c r="B22" s="22">
        <v>6</v>
      </c>
      <c r="C22" s="23" t="s">
        <v>36</v>
      </c>
      <c r="D22" s="23" t="s">
        <v>37</v>
      </c>
      <c r="E22" s="23" t="s">
        <v>630</v>
      </c>
      <c r="F22" s="24"/>
      <c r="G22" s="24"/>
      <c r="H22" s="281">
        <v>500</v>
      </c>
      <c r="I22" s="276"/>
    </row>
    <row r="23" spans="1:9" ht="20.100000000000001" customHeight="1">
      <c r="A23" s="506"/>
      <c r="B23" s="22">
        <v>6</v>
      </c>
      <c r="C23" s="23" t="s">
        <v>36</v>
      </c>
      <c r="D23" s="23" t="s">
        <v>37</v>
      </c>
      <c r="E23" s="23" t="s">
        <v>630</v>
      </c>
      <c r="F23" s="24"/>
      <c r="G23" s="24"/>
      <c r="H23" s="281">
        <v>200</v>
      </c>
      <c r="I23" s="276"/>
    </row>
    <row r="24" spans="1:9" ht="20.100000000000001" customHeight="1">
      <c r="A24" s="506"/>
      <c r="B24" s="22">
        <v>7</v>
      </c>
      <c r="C24" s="23" t="s">
        <v>139</v>
      </c>
      <c r="D24" s="23" t="s">
        <v>140</v>
      </c>
      <c r="E24" s="23" t="s">
        <v>645</v>
      </c>
      <c r="F24" s="24"/>
      <c r="G24" s="24"/>
      <c r="H24" s="281">
        <v>82</v>
      </c>
      <c r="I24" s="276"/>
    </row>
    <row r="25" spans="1:9" ht="20.100000000000001" customHeight="1">
      <c r="A25" s="506"/>
      <c r="B25" s="22">
        <v>7</v>
      </c>
      <c r="C25" s="23" t="s">
        <v>43</v>
      </c>
      <c r="D25" s="23" t="s">
        <v>44</v>
      </c>
      <c r="E25" s="23" t="s">
        <v>646</v>
      </c>
      <c r="F25" s="24"/>
      <c r="G25" s="24"/>
      <c r="H25" s="281">
        <v>1500</v>
      </c>
      <c r="I25" s="276"/>
    </row>
    <row r="26" spans="1:9" ht="20.100000000000001" customHeight="1">
      <c r="A26" s="506"/>
      <c r="B26" s="22">
        <v>7</v>
      </c>
      <c r="C26" s="23" t="s">
        <v>647</v>
      </c>
      <c r="D26" s="23" t="s">
        <v>648</v>
      </c>
      <c r="E26" s="23" t="s">
        <v>649</v>
      </c>
      <c r="F26" s="24"/>
      <c r="G26" s="24"/>
      <c r="H26" s="281">
        <v>90</v>
      </c>
      <c r="I26" s="276"/>
    </row>
    <row r="27" spans="1:9" ht="20.100000000000001" customHeight="1" thickBot="1">
      <c r="A27" s="507"/>
      <c r="B27" s="101"/>
      <c r="C27" s="512" t="s">
        <v>16</v>
      </c>
      <c r="D27" s="512"/>
      <c r="E27" s="513"/>
      <c r="F27" s="514"/>
      <c r="G27" s="184">
        <f>SUM(G4:G16)</f>
        <v>0</v>
      </c>
      <c r="H27" s="283">
        <f>SUM(H4:H16,H18:H26)</f>
        <v>28451.43</v>
      </c>
      <c r="I27" s="276"/>
    </row>
    <row r="28" spans="1:9" ht="20.100000000000001" customHeight="1" thickBot="1">
      <c r="A28" s="579"/>
      <c r="B28" s="579"/>
      <c r="C28" s="579"/>
      <c r="D28" s="579"/>
      <c r="E28" s="579"/>
      <c r="F28" s="579"/>
      <c r="G28" s="579"/>
      <c r="H28" s="580"/>
      <c r="I28" s="276"/>
    </row>
    <row r="29" spans="1:9" ht="20.100000000000001" customHeight="1">
      <c r="A29" s="572" t="s">
        <v>650</v>
      </c>
      <c r="B29" s="573"/>
      <c r="C29" s="277"/>
      <c r="D29" s="277"/>
      <c r="E29" s="581" t="s">
        <v>624</v>
      </c>
      <c r="F29" s="581"/>
      <c r="G29" s="581"/>
      <c r="H29" s="582"/>
      <c r="I29" s="276"/>
    </row>
    <row r="30" spans="1:9" ht="20.100000000000001" customHeight="1" thickBot="1">
      <c r="A30" s="70"/>
      <c r="B30" s="284" t="s">
        <v>621</v>
      </c>
      <c r="C30" s="285" t="s">
        <v>8</v>
      </c>
      <c r="D30" s="141" t="s">
        <v>26</v>
      </c>
      <c r="E30" s="285" t="s">
        <v>9</v>
      </c>
      <c r="F30" s="143" t="s">
        <v>10</v>
      </c>
      <c r="G30" s="143" t="s">
        <v>625</v>
      </c>
      <c r="H30" s="286" t="s">
        <v>626</v>
      </c>
      <c r="I30" s="276"/>
    </row>
    <row r="31" spans="1:9" ht="20.100000000000001" customHeight="1">
      <c r="A31" s="596" t="s">
        <v>13</v>
      </c>
      <c r="B31" s="597"/>
      <c r="C31" s="598"/>
      <c r="D31" s="598"/>
      <c r="E31" s="598"/>
      <c r="F31" s="598"/>
      <c r="G31" s="598"/>
      <c r="H31" s="599"/>
      <c r="I31" s="276"/>
    </row>
    <row r="32" spans="1:9" ht="20.100000000000001" customHeight="1">
      <c r="A32" s="477"/>
      <c r="B32" s="22">
        <v>6</v>
      </c>
      <c r="C32" s="23" t="s">
        <v>139</v>
      </c>
      <c r="D32" s="23" t="s">
        <v>140</v>
      </c>
      <c r="E32" s="39" t="s">
        <v>651</v>
      </c>
      <c r="F32" s="24"/>
      <c r="G32" s="24"/>
      <c r="H32" s="281">
        <v>897</v>
      </c>
      <c r="I32" s="276"/>
    </row>
    <row r="33" spans="1:9" ht="20.100000000000001" customHeight="1">
      <c r="A33" s="477"/>
      <c r="B33" s="22">
        <v>7</v>
      </c>
      <c r="C33" s="23" t="s">
        <v>43</v>
      </c>
      <c r="D33" s="23" t="s">
        <v>44</v>
      </c>
      <c r="E33" s="287" t="s">
        <v>646</v>
      </c>
      <c r="F33" s="24"/>
      <c r="G33" s="24"/>
      <c r="H33" s="281">
        <v>300</v>
      </c>
      <c r="I33" s="276"/>
    </row>
    <row r="34" spans="1:9" ht="20.100000000000001" customHeight="1">
      <c r="A34" s="477"/>
      <c r="B34" s="22">
        <v>9</v>
      </c>
      <c r="C34" s="23" t="s">
        <v>139</v>
      </c>
      <c r="D34" s="23" t="s">
        <v>140</v>
      </c>
      <c r="E34" s="287" t="s">
        <v>652</v>
      </c>
      <c r="F34" s="24"/>
      <c r="G34" s="24"/>
      <c r="H34" s="281">
        <v>775</v>
      </c>
      <c r="I34" s="276"/>
    </row>
    <row r="35" spans="1:9" ht="20.100000000000001" customHeight="1">
      <c r="A35" s="477"/>
      <c r="B35" s="22">
        <v>8</v>
      </c>
      <c r="C35" s="23" t="s">
        <v>139</v>
      </c>
      <c r="D35" s="23" t="s">
        <v>140</v>
      </c>
      <c r="E35" s="287" t="s">
        <v>653</v>
      </c>
      <c r="F35" s="24"/>
      <c r="G35" s="24"/>
      <c r="H35" s="281">
        <v>1214</v>
      </c>
      <c r="I35" s="276"/>
    </row>
    <row r="36" spans="1:9" ht="20.100000000000001" customHeight="1">
      <c r="A36" s="477"/>
      <c r="B36" s="22">
        <v>8</v>
      </c>
      <c r="C36" s="23" t="s">
        <v>139</v>
      </c>
      <c r="D36" s="23" t="s">
        <v>140</v>
      </c>
      <c r="E36" s="287" t="s">
        <v>654</v>
      </c>
      <c r="F36" s="24"/>
      <c r="G36" s="24"/>
      <c r="H36" s="281">
        <v>2900.3</v>
      </c>
      <c r="I36" s="276"/>
    </row>
    <row r="37" spans="1:9" ht="20.100000000000001" customHeight="1">
      <c r="A37" s="477"/>
      <c r="B37" s="22">
        <v>8</v>
      </c>
      <c r="C37" s="23" t="s">
        <v>139</v>
      </c>
      <c r="D37" s="23" t="s">
        <v>140</v>
      </c>
      <c r="E37" s="287" t="s">
        <v>655</v>
      </c>
      <c r="F37" s="24"/>
      <c r="G37" s="24"/>
      <c r="H37" s="281">
        <v>7492.01</v>
      </c>
      <c r="I37" s="276"/>
    </row>
    <row r="38" spans="1:9" ht="20.100000000000001" customHeight="1">
      <c r="A38" s="477"/>
      <c r="B38" s="22">
        <v>8</v>
      </c>
      <c r="C38" s="23" t="s">
        <v>139</v>
      </c>
      <c r="D38" s="23" t="s">
        <v>140</v>
      </c>
      <c r="E38" s="287" t="s">
        <v>656</v>
      </c>
      <c r="F38" s="24"/>
      <c r="G38" s="24"/>
      <c r="H38" s="281">
        <v>433.59</v>
      </c>
      <c r="I38" s="276"/>
    </row>
    <row r="39" spans="1:9" ht="20.100000000000001" customHeight="1" thickBot="1">
      <c r="A39" s="477"/>
      <c r="B39" s="101"/>
      <c r="C39" s="512" t="s">
        <v>16</v>
      </c>
      <c r="D39" s="512"/>
      <c r="E39" s="513"/>
      <c r="F39" s="514"/>
      <c r="G39" s="184">
        <f>SUM(G16:G27)</f>
        <v>0</v>
      </c>
      <c r="H39" s="283">
        <f>SUM(H32:H38)</f>
        <v>14011.900000000001</v>
      </c>
      <c r="I39" s="276"/>
    </row>
    <row r="40" spans="1:9" ht="20.100000000000001" customHeight="1">
      <c r="A40" s="477"/>
      <c r="B40" s="600"/>
      <c r="C40" s="601"/>
      <c r="D40" s="601"/>
      <c r="E40" s="601"/>
      <c r="F40" s="601"/>
      <c r="G40" s="601"/>
      <c r="H40" s="602"/>
      <c r="I40" s="276"/>
    </row>
    <row r="41" spans="1:9" ht="20.100000000000001" customHeight="1">
      <c r="A41" s="477"/>
      <c r="B41" s="22">
        <v>12</v>
      </c>
      <c r="C41" s="23" t="s">
        <v>139</v>
      </c>
      <c r="D41" s="23" t="s">
        <v>140</v>
      </c>
      <c r="E41" s="287" t="s">
        <v>657</v>
      </c>
      <c r="F41" s="24"/>
      <c r="G41" s="24"/>
      <c r="H41" s="281">
        <v>1418</v>
      </c>
      <c r="I41" s="276"/>
    </row>
    <row r="42" spans="1:9" ht="20.100000000000001" customHeight="1">
      <c r="A42" s="477"/>
      <c r="B42" s="22">
        <v>13</v>
      </c>
      <c r="C42" s="23" t="s">
        <v>139</v>
      </c>
      <c r="D42" s="23" t="s">
        <v>140</v>
      </c>
      <c r="E42" s="287" t="s">
        <v>658</v>
      </c>
      <c r="F42" s="24"/>
      <c r="G42" s="24"/>
      <c r="H42" s="281">
        <v>208.65</v>
      </c>
      <c r="I42" s="276"/>
    </row>
    <row r="43" spans="1:9" ht="20.100000000000001" customHeight="1">
      <c r="A43" s="477"/>
      <c r="B43" s="22">
        <v>14</v>
      </c>
      <c r="C43" s="23" t="s">
        <v>213</v>
      </c>
      <c r="D43" s="23" t="s">
        <v>214</v>
      </c>
      <c r="E43" s="287" t="s">
        <v>659</v>
      </c>
      <c r="F43" s="24"/>
      <c r="G43" s="24"/>
      <c r="H43" s="288">
        <v>2140</v>
      </c>
      <c r="I43" s="276"/>
    </row>
    <row r="44" spans="1:9" ht="20.100000000000001" customHeight="1">
      <c r="A44" s="477"/>
      <c r="B44" s="22">
        <v>14</v>
      </c>
      <c r="C44" s="23" t="s">
        <v>213</v>
      </c>
      <c r="D44" s="23" t="s">
        <v>214</v>
      </c>
      <c r="E44" s="287" t="s">
        <v>660</v>
      </c>
      <c r="F44" s="24"/>
      <c r="G44" s="24"/>
      <c r="H44" s="288">
        <v>2140</v>
      </c>
      <c r="I44" s="276"/>
    </row>
    <row r="45" spans="1:9" ht="20.100000000000001" customHeight="1">
      <c r="A45" s="477"/>
      <c r="B45" s="22">
        <v>14</v>
      </c>
      <c r="C45" s="23" t="s">
        <v>213</v>
      </c>
      <c r="D45" s="23" t="s">
        <v>214</v>
      </c>
      <c r="E45" s="287" t="s">
        <v>661</v>
      </c>
      <c r="F45" s="24"/>
      <c r="G45" s="24"/>
      <c r="H45" s="281">
        <v>5350</v>
      </c>
      <c r="I45" s="276"/>
    </row>
    <row r="46" spans="1:9" ht="20.100000000000001" customHeight="1">
      <c r="A46" s="477"/>
      <c r="B46" s="22">
        <v>14</v>
      </c>
      <c r="C46" s="23" t="s">
        <v>213</v>
      </c>
      <c r="D46" s="23" t="s">
        <v>214</v>
      </c>
      <c r="E46" s="287" t="s">
        <v>662</v>
      </c>
      <c r="F46" s="24"/>
      <c r="G46" s="24"/>
      <c r="H46" s="281">
        <v>1605</v>
      </c>
      <c r="I46" s="276"/>
    </row>
    <row r="47" spans="1:9" ht="20.100000000000001" customHeight="1">
      <c r="A47" s="477"/>
      <c r="B47" s="22">
        <v>14</v>
      </c>
      <c r="C47" s="23" t="s">
        <v>139</v>
      </c>
      <c r="D47" s="23" t="s">
        <v>140</v>
      </c>
      <c r="E47" s="287" t="s">
        <v>663</v>
      </c>
      <c r="F47" s="24"/>
      <c r="G47" s="24"/>
      <c r="H47" s="281">
        <v>9929.6</v>
      </c>
      <c r="I47" s="276"/>
    </row>
    <row r="48" spans="1:9" ht="20.100000000000001" customHeight="1">
      <c r="A48" s="477"/>
      <c r="B48" s="22">
        <v>14</v>
      </c>
      <c r="C48" s="23" t="s">
        <v>664</v>
      </c>
      <c r="D48" s="23" t="s">
        <v>665</v>
      </c>
      <c r="E48" s="287" t="s">
        <v>666</v>
      </c>
      <c r="F48" s="24"/>
      <c r="G48" s="24"/>
      <c r="H48" s="288">
        <v>1000</v>
      </c>
      <c r="I48" s="276"/>
    </row>
    <row r="49" spans="1:9" ht="20.100000000000001" customHeight="1">
      <c r="A49" s="477"/>
      <c r="B49" s="22">
        <v>14</v>
      </c>
      <c r="C49" s="23" t="s">
        <v>43</v>
      </c>
      <c r="D49" s="23" t="s">
        <v>44</v>
      </c>
      <c r="E49" s="289" t="s">
        <v>667</v>
      </c>
      <c r="F49" s="24"/>
      <c r="G49" s="24"/>
      <c r="H49" s="288">
        <v>1000</v>
      </c>
      <c r="I49" s="276"/>
    </row>
    <row r="50" spans="1:9" ht="20.100000000000001" customHeight="1">
      <c r="A50" s="477"/>
      <c r="B50" s="22">
        <v>15</v>
      </c>
      <c r="C50" s="23" t="s">
        <v>43</v>
      </c>
      <c r="D50" s="23" t="s">
        <v>44</v>
      </c>
      <c r="E50" s="290" t="s">
        <v>667</v>
      </c>
      <c r="F50" s="24"/>
      <c r="G50" s="24"/>
      <c r="H50" s="281">
        <v>1300</v>
      </c>
      <c r="I50" s="276"/>
    </row>
    <row r="51" spans="1:9" ht="20.100000000000001" customHeight="1">
      <c r="A51" s="477"/>
      <c r="B51" s="22">
        <v>16</v>
      </c>
      <c r="C51" s="23" t="s">
        <v>213</v>
      </c>
      <c r="D51" s="23" t="s">
        <v>214</v>
      </c>
      <c r="E51" s="287" t="s">
        <v>668</v>
      </c>
      <c r="F51" s="24"/>
      <c r="G51" s="24"/>
      <c r="H51" s="281">
        <v>1362.11</v>
      </c>
      <c r="I51" s="276"/>
    </row>
    <row r="52" spans="1:9" ht="20.100000000000001" customHeight="1">
      <c r="A52" s="477"/>
      <c r="B52" s="22">
        <v>17</v>
      </c>
      <c r="C52" s="23" t="s">
        <v>213</v>
      </c>
      <c r="D52" s="23" t="s">
        <v>214</v>
      </c>
      <c r="E52" s="287" t="s">
        <v>669</v>
      </c>
      <c r="F52" s="24"/>
      <c r="G52" s="24"/>
      <c r="H52" s="281">
        <v>340</v>
      </c>
      <c r="I52" s="276"/>
    </row>
    <row r="53" spans="1:9" ht="20.100000000000001" customHeight="1">
      <c r="A53" s="477"/>
      <c r="B53" s="22">
        <v>18</v>
      </c>
      <c r="C53" s="23" t="s">
        <v>112</v>
      </c>
      <c r="D53" s="23" t="s">
        <v>113</v>
      </c>
      <c r="E53" s="287" t="s">
        <v>670</v>
      </c>
      <c r="F53" s="24"/>
      <c r="G53" s="24"/>
      <c r="H53" s="281">
        <v>13064</v>
      </c>
      <c r="I53" s="276"/>
    </row>
    <row r="54" spans="1:9" ht="20.100000000000001" customHeight="1">
      <c r="A54" s="477"/>
      <c r="B54" s="22">
        <v>19</v>
      </c>
      <c r="C54" s="23" t="s">
        <v>210</v>
      </c>
      <c r="D54" s="23" t="s">
        <v>211</v>
      </c>
      <c r="E54" s="23" t="s">
        <v>671</v>
      </c>
      <c r="F54" s="24"/>
      <c r="G54" s="24"/>
      <c r="H54" s="281">
        <v>7000</v>
      </c>
      <c r="I54" s="276"/>
    </row>
    <row r="55" spans="1:9" ht="20.100000000000001" customHeight="1" thickBot="1">
      <c r="A55" s="477"/>
      <c r="B55" s="101"/>
      <c r="C55" s="512" t="s">
        <v>16</v>
      </c>
      <c r="D55" s="512"/>
      <c r="E55" s="513"/>
      <c r="F55" s="514"/>
      <c r="G55" s="184">
        <f>SUM(G31:G54)</f>
        <v>0</v>
      </c>
      <c r="H55" s="283">
        <f>SUM(H41:H54)</f>
        <v>47857.36</v>
      </c>
      <c r="I55" s="276"/>
    </row>
    <row r="56" spans="1:9" ht="20.100000000000001" customHeight="1">
      <c r="A56" s="477"/>
      <c r="B56" s="603"/>
      <c r="C56" s="604"/>
      <c r="D56" s="604"/>
      <c r="E56" s="604"/>
      <c r="F56" s="604"/>
      <c r="G56" s="604"/>
      <c r="H56" s="605"/>
      <c r="I56" s="276"/>
    </row>
    <row r="57" spans="1:9" ht="20.100000000000001" customHeight="1">
      <c r="A57" s="477"/>
      <c r="B57" s="22">
        <v>21</v>
      </c>
      <c r="C57" s="23" t="s">
        <v>43</v>
      </c>
      <c r="D57" s="23" t="s">
        <v>44</v>
      </c>
      <c r="E57" s="23" t="s">
        <v>672</v>
      </c>
      <c r="F57" s="24"/>
      <c r="G57" s="24"/>
      <c r="H57" s="288">
        <v>400</v>
      </c>
      <c r="I57" s="276"/>
    </row>
    <row r="58" spans="1:9" ht="20.100000000000001" customHeight="1">
      <c r="A58" s="477"/>
      <c r="B58" s="22">
        <v>21</v>
      </c>
      <c r="C58" s="23" t="s">
        <v>43</v>
      </c>
      <c r="D58" s="23" t="s">
        <v>44</v>
      </c>
      <c r="E58" s="23" t="s">
        <v>673</v>
      </c>
      <c r="F58" s="24"/>
      <c r="G58" s="24"/>
      <c r="H58" s="281">
        <v>1200</v>
      </c>
      <c r="I58" s="276"/>
    </row>
    <row r="59" spans="1:9" ht="20.100000000000001" customHeight="1">
      <c r="A59" s="477"/>
      <c r="B59" s="22">
        <v>22</v>
      </c>
      <c r="C59" s="23" t="s">
        <v>452</v>
      </c>
      <c r="D59" s="23" t="s">
        <v>453</v>
      </c>
      <c r="E59" s="23" t="s">
        <v>674</v>
      </c>
      <c r="F59" s="24"/>
      <c r="G59" s="24"/>
      <c r="H59" s="281">
        <v>3531</v>
      </c>
      <c r="I59" s="276"/>
    </row>
    <row r="60" spans="1:9" ht="20.100000000000001" customHeight="1">
      <c r="A60" s="477"/>
      <c r="B60" s="22">
        <v>23</v>
      </c>
      <c r="C60" s="23" t="s">
        <v>213</v>
      </c>
      <c r="D60" s="23" t="s">
        <v>214</v>
      </c>
      <c r="E60" s="23" t="s">
        <v>675</v>
      </c>
      <c r="F60" s="24"/>
      <c r="G60" s="24"/>
      <c r="H60" s="288">
        <v>1038.97</v>
      </c>
      <c r="I60" s="276"/>
    </row>
    <row r="61" spans="1:9" ht="20.100000000000001" customHeight="1">
      <c r="A61" s="477"/>
      <c r="B61" s="22">
        <v>23</v>
      </c>
      <c r="C61" s="23" t="s">
        <v>676</v>
      </c>
      <c r="D61" s="23" t="s">
        <v>677</v>
      </c>
      <c r="E61" s="23" t="s">
        <v>678</v>
      </c>
      <c r="F61" s="24"/>
      <c r="G61" s="24"/>
      <c r="H61" s="288">
        <v>200</v>
      </c>
      <c r="I61" s="276"/>
    </row>
    <row r="62" spans="1:9" ht="20.100000000000001" customHeight="1">
      <c r="A62" s="477"/>
      <c r="B62" s="22">
        <v>23</v>
      </c>
      <c r="C62" s="23" t="s">
        <v>36</v>
      </c>
      <c r="D62" s="23" t="s">
        <v>37</v>
      </c>
      <c r="E62" s="23" t="s">
        <v>630</v>
      </c>
      <c r="F62" s="24"/>
      <c r="G62" s="24"/>
      <c r="H62" s="288">
        <v>500</v>
      </c>
      <c r="I62" s="276"/>
    </row>
    <row r="63" spans="1:9" ht="20.100000000000001" customHeight="1">
      <c r="A63" s="477"/>
      <c r="B63" s="22">
        <v>23</v>
      </c>
      <c r="C63" s="23" t="s">
        <v>36</v>
      </c>
      <c r="D63" s="23" t="s">
        <v>37</v>
      </c>
      <c r="E63" s="23" t="s">
        <v>630</v>
      </c>
      <c r="F63" s="24"/>
      <c r="G63" s="24"/>
      <c r="H63" s="288">
        <v>500</v>
      </c>
      <c r="I63" s="276"/>
    </row>
    <row r="64" spans="1:9" ht="20.100000000000001" customHeight="1">
      <c r="A64" s="477"/>
      <c r="B64" s="22">
        <v>23</v>
      </c>
      <c r="C64" s="23" t="s">
        <v>36</v>
      </c>
      <c r="D64" s="23" t="s">
        <v>37</v>
      </c>
      <c r="E64" s="23" t="s">
        <v>630</v>
      </c>
      <c r="F64" s="24"/>
      <c r="G64" s="24"/>
      <c r="H64" s="281">
        <v>200</v>
      </c>
      <c r="I64" s="276"/>
    </row>
    <row r="65" spans="1:9" ht="20.100000000000001" customHeight="1">
      <c r="A65" s="477"/>
      <c r="B65" s="22">
        <v>26</v>
      </c>
      <c r="C65" s="23" t="s">
        <v>628</v>
      </c>
      <c r="D65" s="23" t="s">
        <v>629</v>
      </c>
      <c r="E65" s="23" t="s">
        <v>679</v>
      </c>
      <c r="F65" s="24"/>
      <c r="G65" s="24"/>
      <c r="H65" s="281">
        <v>2500</v>
      </c>
      <c r="I65" s="276"/>
    </row>
    <row r="66" spans="1:9" ht="20.100000000000001" customHeight="1">
      <c r="A66" s="477"/>
      <c r="B66" s="22">
        <v>27</v>
      </c>
      <c r="C66" s="23" t="s">
        <v>139</v>
      </c>
      <c r="D66" s="23" t="s">
        <v>140</v>
      </c>
      <c r="E66" s="23" t="s">
        <v>680</v>
      </c>
      <c r="F66" s="24"/>
      <c r="G66" s="24"/>
      <c r="H66" s="288">
        <v>70</v>
      </c>
      <c r="I66" s="276"/>
    </row>
    <row r="67" spans="1:9" ht="20.100000000000001" customHeight="1">
      <c r="A67" s="477"/>
      <c r="B67" s="22">
        <v>27</v>
      </c>
      <c r="C67" s="23" t="s">
        <v>43</v>
      </c>
      <c r="D67" s="23" t="s">
        <v>44</v>
      </c>
      <c r="E67" s="23" t="s">
        <v>681</v>
      </c>
      <c r="F67" s="24"/>
      <c r="G67" s="24"/>
      <c r="H67" s="288">
        <v>1200</v>
      </c>
      <c r="I67" s="276"/>
    </row>
    <row r="68" spans="1:9" ht="20.100000000000001" customHeight="1">
      <c r="A68" s="477"/>
      <c r="B68" s="22">
        <v>27</v>
      </c>
      <c r="C68" s="23" t="s">
        <v>452</v>
      </c>
      <c r="D68" s="23" t="s">
        <v>453</v>
      </c>
      <c r="E68" s="23" t="s">
        <v>682</v>
      </c>
      <c r="F68" s="24"/>
      <c r="G68" s="24"/>
      <c r="H68" s="288">
        <v>1474</v>
      </c>
      <c r="I68" s="276"/>
    </row>
    <row r="69" spans="1:9" ht="20.100000000000001" customHeight="1" thickBot="1">
      <c r="A69" s="477"/>
      <c r="B69" s="101"/>
      <c r="C69" s="512" t="s">
        <v>16</v>
      </c>
      <c r="D69" s="512"/>
      <c r="E69" s="513"/>
      <c r="F69" s="514"/>
      <c r="G69" s="184">
        <f>SUM(G48:G68)</f>
        <v>0</v>
      </c>
      <c r="H69" s="283">
        <f>SUM(H56:H68)</f>
        <v>12813.970000000001</v>
      </c>
      <c r="I69" s="276"/>
    </row>
    <row r="70" spans="1:9" ht="20.100000000000001" customHeight="1">
      <c r="A70" s="477"/>
      <c r="B70" s="586"/>
      <c r="C70" s="587"/>
      <c r="D70" s="587"/>
      <c r="E70" s="587"/>
      <c r="F70" s="587"/>
      <c r="G70" s="587"/>
      <c r="H70" s="588"/>
      <c r="I70" s="276"/>
    </row>
    <row r="71" spans="1:9" ht="20.100000000000001" customHeight="1">
      <c r="A71" s="477"/>
      <c r="B71" s="22">
        <v>29</v>
      </c>
      <c r="C71" s="23" t="s">
        <v>43</v>
      </c>
      <c r="D71" s="23" t="s">
        <v>44</v>
      </c>
      <c r="E71" s="287" t="s">
        <v>646</v>
      </c>
      <c r="F71" s="24"/>
      <c r="G71" s="24"/>
      <c r="H71" s="288">
        <v>1200</v>
      </c>
      <c r="I71" s="276"/>
    </row>
    <row r="72" spans="1:9" ht="20.100000000000001" customHeight="1">
      <c r="A72" s="477"/>
      <c r="B72" s="22">
        <v>29</v>
      </c>
      <c r="C72" s="23" t="s">
        <v>676</v>
      </c>
      <c r="D72" s="23" t="s">
        <v>677</v>
      </c>
      <c r="E72" s="23" t="s">
        <v>683</v>
      </c>
      <c r="F72" s="24"/>
      <c r="G72" s="24"/>
      <c r="H72" s="288">
        <v>10185</v>
      </c>
      <c r="I72" s="276"/>
    </row>
    <row r="73" spans="1:9" ht="20.100000000000001" customHeight="1">
      <c r="A73" s="477"/>
      <c r="B73" s="22">
        <v>29</v>
      </c>
      <c r="C73" s="23" t="s">
        <v>452</v>
      </c>
      <c r="D73" s="23" t="s">
        <v>453</v>
      </c>
      <c r="E73" s="23" t="s">
        <v>684</v>
      </c>
      <c r="F73" s="24"/>
      <c r="G73" s="24"/>
      <c r="H73" s="281">
        <v>14958.6</v>
      </c>
      <c r="I73" s="276"/>
    </row>
    <row r="74" spans="1:9" ht="20.100000000000001" customHeight="1">
      <c r="A74" s="477"/>
      <c r="B74" s="22">
        <v>30</v>
      </c>
      <c r="C74" s="23" t="s">
        <v>213</v>
      </c>
      <c r="D74" s="23" t="s">
        <v>214</v>
      </c>
      <c r="E74" s="23" t="s">
        <v>685</v>
      </c>
      <c r="F74" s="24"/>
      <c r="G74" s="24"/>
      <c r="H74" s="281">
        <v>125</v>
      </c>
      <c r="I74" s="276"/>
    </row>
    <row r="75" spans="1:9" ht="20.100000000000001" customHeight="1">
      <c r="A75" s="477"/>
      <c r="B75" s="22">
        <v>16</v>
      </c>
      <c r="C75" s="23" t="s">
        <v>139</v>
      </c>
      <c r="D75" s="23" t="s">
        <v>140</v>
      </c>
      <c r="E75" s="287" t="s">
        <v>686</v>
      </c>
      <c r="F75" s="24"/>
      <c r="G75" s="24"/>
      <c r="H75" s="281">
        <v>6990</v>
      </c>
      <c r="I75" s="276"/>
    </row>
    <row r="76" spans="1:9" ht="20.100000000000001" customHeight="1">
      <c r="A76" s="477"/>
      <c r="B76" s="22">
        <v>16</v>
      </c>
      <c r="C76" s="23" t="s">
        <v>139</v>
      </c>
      <c r="D76" s="23" t="s">
        <v>140</v>
      </c>
      <c r="E76" s="287" t="s">
        <v>687</v>
      </c>
      <c r="F76" s="24"/>
      <c r="G76" s="24"/>
      <c r="H76" s="281">
        <v>1474</v>
      </c>
      <c r="I76" s="276"/>
    </row>
    <row r="77" spans="1:9" ht="20.100000000000001" customHeight="1">
      <c r="A77" s="477"/>
      <c r="B77" s="22">
        <v>31</v>
      </c>
      <c r="C77" s="23" t="s">
        <v>112</v>
      </c>
      <c r="D77" s="23" t="s">
        <v>113</v>
      </c>
      <c r="E77" s="23" t="s">
        <v>688</v>
      </c>
      <c r="F77" s="24"/>
      <c r="G77" s="24"/>
      <c r="H77" s="281">
        <v>15349</v>
      </c>
      <c r="I77" s="276"/>
    </row>
    <row r="78" spans="1:9" ht="20.100000000000001" customHeight="1">
      <c r="A78" s="477"/>
      <c r="B78" s="22">
        <v>31</v>
      </c>
      <c r="C78" s="23" t="s">
        <v>112</v>
      </c>
      <c r="D78" s="23" t="s">
        <v>113</v>
      </c>
      <c r="E78" s="23" t="s">
        <v>689</v>
      </c>
      <c r="F78" s="24"/>
      <c r="G78" s="24"/>
      <c r="H78" s="281">
        <v>428</v>
      </c>
      <c r="I78" s="276"/>
    </row>
    <row r="79" spans="1:9" ht="20.100000000000001" customHeight="1" thickBot="1">
      <c r="A79" s="548"/>
      <c r="B79" s="101"/>
      <c r="C79" s="512" t="s">
        <v>16</v>
      </c>
      <c r="D79" s="512"/>
      <c r="E79" s="513"/>
      <c r="F79" s="514"/>
      <c r="G79" s="184">
        <f>SUM(G56:G78)</f>
        <v>0</v>
      </c>
      <c r="H79" s="283">
        <f>SUM(H71:H78)</f>
        <v>50709.599999999999</v>
      </c>
      <c r="I79" s="276"/>
    </row>
    <row r="80" spans="1:9" ht="20.100000000000001" customHeight="1" thickBot="1">
      <c r="A80" s="579"/>
      <c r="B80" s="579"/>
      <c r="C80" s="579"/>
      <c r="D80" s="579"/>
      <c r="E80" s="579"/>
      <c r="F80" s="579"/>
      <c r="G80" s="579"/>
      <c r="H80" s="580"/>
      <c r="I80" s="276"/>
    </row>
    <row r="81" spans="1:9" ht="20.100000000000001" customHeight="1">
      <c r="A81" s="589" t="s">
        <v>690</v>
      </c>
      <c r="B81" s="590"/>
      <c r="C81" s="291"/>
      <c r="D81" s="291"/>
      <c r="E81" s="581" t="s">
        <v>624</v>
      </c>
      <c r="F81" s="581"/>
      <c r="G81" s="581"/>
      <c r="H81" s="582"/>
      <c r="I81" s="276"/>
    </row>
    <row r="82" spans="1:9" ht="20.100000000000001" customHeight="1" thickBot="1">
      <c r="A82" s="292"/>
      <c r="B82" s="284" t="s">
        <v>621</v>
      </c>
      <c r="C82" s="285" t="s">
        <v>8</v>
      </c>
      <c r="D82" s="141" t="s">
        <v>26</v>
      </c>
      <c r="E82" s="285" t="s">
        <v>9</v>
      </c>
      <c r="F82" s="143" t="s">
        <v>10</v>
      </c>
      <c r="G82" s="143" t="s">
        <v>625</v>
      </c>
      <c r="H82" s="286" t="s">
        <v>626</v>
      </c>
      <c r="I82" s="276"/>
    </row>
    <row r="83" spans="1:9" ht="20.100000000000001" customHeight="1">
      <c r="A83" s="477" t="s">
        <v>13</v>
      </c>
      <c r="B83" s="591"/>
      <c r="C83" s="591"/>
      <c r="D83" s="591"/>
      <c r="E83" s="591"/>
      <c r="F83" s="591"/>
      <c r="G83" s="591"/>
      <c r="H83" s="592"/>
      <c r="I83" s="276"/>
    </row>
    <row r="84" spans="1:9" ht="20.100000000000001" customHeight="1">
      <c r="A84" s="477"/>
      <c r="B84" s="293">
        <v>2</v>
      </c>
      <c r="C84" s="17" t="s">
        <v>43</v>
      </c>
      <c r="D84" s="17" t="s">
        <v>44</v>
      </c>
      <c r="E84" s="294" t="s">
        <v>691</v>
      </c>
      <c r="F84" s="96"/>
      <c r="G84" s="96"/>
      <c r="H84" s="282">
        <v>1200</v>
      </c>
      <c r="I84" s="276"/>
    </row>
    <row r="85" spans="1:9" ht="20.100000000000001" customHeight="1">
      <c r="A85" s="477"/>
      <c r="B85" s="218">
        <v>3</v>
      </c>
      <c r="C85" s="23" t="s">
        <v>43</v>
      </c>
      <c r="D85" s="23" t="s">
        <v>44</v>
      </c>
      <c r="E85" s="295" t="s">
        <v>691</v>
      </c>
      <c r="F85" s="24"/>
      <c r="G85" s="24"/>
      <c r="H85" s="281">
        <v>1200</v>
      </c>
      <c r="I85" s="276"/>
    </row>
    <row r="86" spans="1:9" ht="20.100000000000001" customHeight="1">
      <c r="A86" s="477"/>
      <c r="B86" s="218">
        <v>3</v>
      </c>
      <c r="C86" s="23" t="s">
        <v>36</v>
      </c>
      <c r="D86" s="23" t="s">
        <v>37</v>
      </c>
      <c r="E86" s="23" t="s">
        <v>630</v>
      </c>
      <c r="F86" s="24"/>
      <c r="G86" s="24"/>
      <c r="H86" s="281">
        <v>210</v>
      </c>
      <c r="I86" s="276"/>
    </row>
    <row r="87" spans="1:9" ht="20.100000000000001" customHeight="1">
      <c r="A87" s="477"/>
      <c r="B87" s="218">
        <v>3</v>
      </c>
      <c r="C87" s="23" t="s">
        <v>36</v>
      </c>
      <c r="D87" s="23" t="s">
        <v>37</v>
      </c>
      <c r="E87" s="23" t="s">
        <v>630</v>
      </c>
      <c r="F87" s="24"/>
      <c r="G87" s="24"/>
      <c r="H87" s="281">
        <v>500</v>
      </c>
      <c r="I87" s="276"/>
    </row>
    <row r="88" spans="1:9" ht="20.100000000000001" customHeight="1">
      <c r="A88" s="477"/>
      <c r="B88" s="218">
        <v>4</v>
      </c>
      <c r="C88" s="23" t="s">
        <v>43</v>
      </c>
      <c r="D88" s="23" t="s">
        <v>44</v>
      </c>
      <c r="E88" s="23" t="s">
        <v>692</v>
      </c>
      <c r="F88" s="24"/>
      <c r="G88" s="24"/>
      <c r="H88" s="281">
        <v>4000</v>
      </c>
      <c r="I88" s="276"/>
    </row>
    <row r="89" spans="1:9" ht="20.100000000000001" customHeight="1">
      <c r="A89" s="477"/>
      <c r="B89" s="218">
        <v>5</v>
      </c>
      <c r="C89" s="23" t="s">
        <v>139</v>
      </c>
      <c r="D89" s="23" t="s">
        <v>140</v>
      </c>
      <c r="E89" s="23" t="s">
        <v>693</v>
      </c>
      <c r="F89" s="24"/>
      <c r="G89" s="24"/>
      <c r="H89" s="281">
        <v>70</v>
      </c>
      <c r="I89" s="276"/>
    </row>
    <row r="90" spans="1:9" ht="20.100000000000001" customHeight="1" thickBot="1">
      <c r="A90" s="477"/>
      <c r="B90" s="101"/>
      <c r="C90" s="512" t="s">
        <v>16</v>
      </c>
      <c r="D90" s="512"/>
      <c r="E90" s="513"/>
      <c r="F90" s="514"/>
      <c r="G90" s="184">
        <f>SUM(G67:G89)</f>
        <v>0</v>
      </c>
      <c r="H90" s="283">
        <f>SUM(H82:H89)</f>
        <v>7180</v>
      </c>
      <c r="I90" s="276"/>
    </row>
    <row r="91" spans="1:9" ht="20.100000000000001" customHeight="1">
      <c r="A91" s="477"/>
      <c r="B91" s="576" t="s">
        <v>640</v>
      </c>
      <c r="C91" s="577"/>
      <c r="D91" s="577"/>
      <c r="E91" s="577"/>
      <c r="F91" s="577"/>
      <c r="G91" s="577"/>
      <c r="H91" s="578"/>
      <c r="I91" s="276"/>
    </row>
    <row r="92" spans="1:9" ht="20.100000000000001" customHeight="1">
      <c r="A92" s="477"/>
      <c r="B92" s="22">
        <v>31</v>
      </c>
      <c r="C92" s="23" t="s">
        <v>694</v>
      </c>
      <c r="D92" s="23" t="s">
        <v>695</v>
      </c>
      <c r="E92" s="23" t="s">
        <v>696</v>
      </c>
      <c r="F92" s="24"/>
      <c r="G92" s="24"/>
      <c r="H92" s="281">
        <v>895</v>
      </c>
      <c r="I92" s="276"/>
    </row>
    <row r="93" spans="1:9" ht="20.100000000000001" customHeight="1">
      <c r="A93" s="477"/>
      <c r="B93" s="22">
        <v>31</v>
      </c>
      <c r="C93" s="23" t="s">
        <v>139</v>
      </c>
      <c r="D93" s="23" t="s">
        <v>140</v>
      </c>
      <c r="E93" s="23" t="s">
        <v>697</v>
      </c>
      <c r="F93" s="24"/>
      <c r="G93" s="24"/>
      <c r="H93" s="288">
        <v>642.75</v>
      </c>
      <c r="I93" s="276"/>
    </row>
    <row r="94" spans="1:9" ht="20.100000000000001" customHeight="1" thickBot="1">
      <c r="A94" s="477"/>
      <c r="B94" s="593" t="s">
        <v>698</v>
      </c>
      <c r="C94" s="594"/>
      <c r="D94" s="594"/>
      <c r="E94" s="594"/>
      <c r="F94" s="594"/>
      <c r="G94" s="594"/>
      <c r="H94" s="595"/>
      <c r="I94" s="276"/>
    </row>
    <row r="95" spans="1:9" ht="20.100000000000001" customHeight="1">
      <c r="A95" s="477"/>
      <c r="B95" s="296">
        <v>1</v>
      </c>
      <c r="C95" s="75" t="s">
        <v>96</v>
      </c>
      <c r="D95" s="75" t="s">
        <v>97</v>
      </c>
      <c r="E95" s="75" t="s">
        <v>699</v>
      </c>
      <c r="F95" s="297"/>
      <c r="G95" s="298"/>
      <c r="H95" s="299">
        <v>7090</v>
      </c>
      <c r="I95" s="276"/>
    </row>
    <row r="96" spans="1:9" ht="20.100000000000001" customHeight="1">
      <c r="A96" s="477"/>
      <c r="B96" s="300">
        <v>2</v>
      </c>
      <c r="C96" s="17" t="s">
        <v>112</v>
      </c>
      <c r="D96" s="17" t="s">
        <v>113</v>
      </c>
      <c r="E96" s="17" t="s">
        <v>700</v>
      </c>
      <c r="F96" s="301"/>
      <c r="G96" s="12"/>
      <c r="H96" s="302">
        <v>5690</v>
      </c>
      <c r="I96" s="276"/>
    </row>
    <row r="97" spans="1:9" ht="20.100000000000001" customHeight="1">
      <c r="A97" s="477"/>
      <c r="B97" s="227">
        <v>2</v>
      </c>
      <c r="C97" s="17" t="s">
        <v>139</v>
      </c>
      <c r="D97" s="17" t="s">
        <v>140</v>
      </c>
      <c r="E97" s="17" t="s">
        <v>701</v>
      </c>
      <c r="F97" s="303"/>
      <c r="G97" s="12"/>
      <c r="H97" s="302">
        <v>781</v>
      </c>
      <c r="I97" s="276"/>
    </row>
    <row r="98" spans="1:9" ht="20.100000000000001" customHeight="1">
      <c r="A98" s="477"/>
      <c r="B98" s="218">
        <v>3</v>
      </c>
      <c r="C98" s="23" t="s">
        <v>96</v>
      </c>
      <c r="D98" s="17" t="s">
        <v>97</v>
      </c>
      <c r="E98" s="17" t="s">
        <v>699</v>
      </c>
      <c r="F98" s="24"/>
      <c r="G98" s="24"/>
      <c r="H98" s="281">
        <v>3200</v>
      </c>
      <c r="I98" s="276"/>
    </row>
    <row r="99" spans="1:9" ht="20.100000000000001" customHeight="1">
      <c r="A99" s="477"/>
      <c r="B99" s="218">
        <v>5</v>
      </c>
      <c r="C99" s="23" t="s">
        <v>96</v>
      </c>
      <c r="D99" s="23" t="s">
        <v>97</v>
      </c>
      <c r="E99" s="23" t="s">
        <v>702</v>
      </c>
      <c r="F99" s="24"/>
      <c r="G99" s="24"/>
      <c r="H99" s="281">
        <v>105</v>
      </c>
      <c r="I99" s="276"/>
    </row>
    <row r="100" spans="1:9" ht="20.100000000000001" customHeight="1">
      <c r="A100" s="477"/>
      <c r="B100" s="218">
        <v>7</v>
      </c>
      <c r="C100" s="23" t="s">
        <v>96</v>
      </c>
      <c r="D100" s="23" t="s">
        <v>97</v>
      </c>
      <c r="E100" s="23" t="s">
        <v>703</v>
      </c>
      <c r="F100" s="24"/>
      <c r="G100" s="24"/>
      <c r="H100" s="281">
        <v>5820</v>
      </c>
      <c r="I100" s="276"/>
    </row>
    <row r="101" spans="1:9" ht="20.100000000000001" customHeight="1">
      <c r="A101" s="477"/>
      <c r="B101" s="218">
        <v>11</v>
      </c>
      <c r="C101" s="23" t="s">
        <v>112</v>
      </c>
      <c r="D101" s="23" t="s">
        <v>113</v>
      </c>
      <c r="E101" s="23" t="s">
        <v>704</v>
      </c>
      <c r="F101" s="24"/>
      <c r="G101" s="24"/>
      <c r="H101" s="281">
        <v>2427</v>
      </c>
      <c r="I101" s="276"/>
    </row>
    <row r="102" spans="1:9" ht="20.100000000000001" customHeight="1">
      <c r="A102" s="477"/>
      <c r="B102" s="218">
        <v>13</v>
      </c>
      <c r="C102" s="23" t="s">
        <v>96</v>
      </c>
      <c r="D102" s="23" t="s">
        <v>97</v>
      </c>
      <c r="E102" s="23" t="s">
        <v>705</v>
      </c>
      <c r="F102" s="24"/>
      <c r="G102" s="24"/>
      <c r="H102" s="281">
        <v>2138.4</v>
      </c>
      <c r="I102" s="276"/>
    </row>
    <row r="103" spans="1:9" ht="20.100000000000001" customHeight="1">
      <c r="A103" s="477"/>
      <c r="B103" s="218">
        <v>14</v>
      </c>
      <c r="C103" s="23" t="s">
        <v>112</v>
      </c>
      <c r="D103" s="23" t="s">
        <v>113</v>
      </c>
      <c r="E103" s="23" t="s">
        <v>706</v>
      </c>
      <c r="F103" s="24"/>
      <c r="G103" s="24"/>
      <c r="H103" s="281">
        <v>7346</v>
      </c>
      <c r="I103" s="276"/>
    </row>
    <row r="104" spans="1:9" ht="20.100000000000001" customHeight="1">
      <c r="A104" s="477"/>
      <c r="B104" s="218">
        <v>15</v>
      </c>
      <c r="C104" s="23" t="s">
        <v>199</v>
      </c>
      <c r="D104" s="23" t="s">
        <v>200</v>
      </c>
      <c r="E104" s="23" t="s">
        <v>707</v>
      </c>
      <c r="F104" s="24"/>
      <c r="G104" s="24"/>
      <c r="H104" s="281">
        <v>1050</v>
      </c>
      <c r="I104" s="276"/>
    </row>
    <row r="105" spans="1:9" ht="20.100000000000001" customHeight="1">
      <c r="A105" s="477"/>
      <c r="B105" s="218">
        <v>15</v>
      </c>
      <c r="C105" s="23" t="s">
        <v>199</v>
      </c>
      <c r="D105" s="23" t="s">
        <v>200</v>
      </c>
      <c r="E105" s="23" t="s">
        <v>708</v>
      </c>
      <c r="F105" s="24"/>
      <c r="G105" s="24"/>
      <c r="H105" s="281">
        <v>3457.94</v>
      </c>
      <c r="I105" s="276"/>
    </row>
    <row r="106" spans="1:9" ht="20.100000000000001" customHeight="1" thickBot="1">
      <c r="A106" s="477"/>
      <c r="B106" s="101"/>
      <c r="C106" s="512" t="s">
        <v>16</v>
      </c>
      <c r="D106" s="512"/>
      <c r="E106" s="513"/>
      <c r="F106" s="514"/>
      <c r="G106" s="184">
        <f>SUM(G91:G92)</f>
        <v>0</v>
      </c>
      <c r="H106" s="283">
        <f>SUM(H92:H93,H95:H105)</f>
        <v>40643.090000000004</v>
      </c>
      <c r="I106" s="276"/>
    </row>
    <row r="107" spans="1:9" ht="20.100000000000001" customHeight="1">
      <c r="A107" s="477"/>
      <c r="B107" s="601"/>
      <c r="C107" s="601"/>
      <c r="D107" s="601"/>
      <c r="E107" s="601"/>
      <c r="F107" s="601"/>
      <c r="G107" s="601"/>
      <c r="H107" s="602"/>
      <c r="I107" s="276"/>
    </row>
    <row r="108" spans="1:9" ht="20.100000000000001" customHeight="1">
      <c r="A108" s="477"/>
      <c r="B108" s="218">
        <v>9</v>
      </c>
      <c r="C108" s="23" t="s">
        <v>139</v>
      </c>
      <c r="D108" s="23" t="s">
        <v>140</v>
      </c>
      <c r="E108" s="23" t="s">
        <v>709</v>
      </c>
      <c r="F108" s="24"/>
      <c r="G108" s="24"/>
      <c r="H108" s="281">
        <v>70</v>
      </c>
      <c r="I108" s="276"/>
    </row>
    <row r="109" spans="1:9" ht="20.100000000000001" customHeight="1">
      <c r="A109" s="477"/>
      <c r="B109" s="218">
        <v>10</v>
      </c>
      <c r="C109" s="23" t="s">
        <v>43</v>
      </c>
      <c r="D109" s="23" t="s">
        <v>44</v>
      </c>
      <c r="E109" s="23" t="s">
        <v>710</v>
      </c>
      <c r="F109" s="24"/>
      <c r="G109" s="24"/>
      <c r="H109" s="281">
        <v>1200</v>
      </c>
      <c r="I109" s="276"/>
    </row>
    <row r="110" spans="1:9" ht="20.100000000000001" customHeight="1">
      <c r="A110" s="477"/>
      <c r="B110" s="218">
        <v>10</v>
      </c>
      <c r="C110" s="23" t="s">
        <v>213</v>
      </c>
      <c r="D110" s="23" t="s">
        <v>214</v>
      </c>
      <c r="E110" s="23" t="s">
        <v>711</v>
      </c>
      <c r="F110" s="24"/>
      <c r="G110" s="24"/>
      <c r="H110" s="281">
        <v>100.58</v>
      </c>
      <c r="I110" s="276"/>
    </row>
    <row r="111" spans="1:9" ht="20.100000000000001" customHeight="1">
      <c r="A111" s="477"/>
      <c r="B111" s="218">
        <v>10</v>
      </c>
      <c r="C111" s="23" t="s">
        <v>676</v>
      </c>
      <c r="D111" s="23" t="s">
        <v>677</v>
      </c>
      <c r="E111" s="23" t="s">
        <v>712</v>
      </c>
      <c r="F111" s="24"/>
      <c r="G111" s="24"/>
      <c r="H111" s="281">
        <v>14604</v>
      </c>
      <c r="I111" s="276"/>
    </row>
    <row r="112" spans="1:9" ht="20.100000000000001" customHeight="1">
      <c r="A112" s="477"/>
      <c r="B112" s="218">
        <v>11</v>
      </c>
      <c r="C112" s="23" t="s">
        <v>213</v>
      </c>
      <c r="D112" s="23" t="s">
        <v>214</v>
      </c>
      <c r="E112" s="23" t="s">
        <v>713</v>
      </c>
      <c r="F112" s="24"/>
      <c r="G112" s="24"/>
      <c r="H112" s="281">
        <v>321</v>
      </c>
      <c r="I112" s="276"/>
    </row>
    <row r="113" spans="1:9" ht="20.100000000000001" customHeight="1">
      <c r="A113" s="477"/>
      <c r="B113" s="218">
        <v>11</v>
      </c>
      <c r="C113" s="23" t="s">
        <v>112</v>
      </c>
      <c r="D113" s="23" t="s">
        <v>113</v>
      </c>
      <c r="E113" s="23" t="s">
        <v>714</v>
      </c>
      <c r="F113" s="24"/>
      <c r="G113" s="24"/>
      <c r="H113" s="281">
        <v>15299</v>
      </c>
      <c r="I113" s="276"/>
    </row>
    <row r="114" spans="1:9" ht="20.100000000000001" customHeight="1">
      <c r="A114" s="477"/>
      <c r="B114" s="218">
        <v>11</v>
      </c>
      <c r="C114" s="23" t="s">
        <v>213</v>
      </c>
      <c r="D114" s="23" t="s">
        <v>214</v>
      </c>
      <c r="E114" s="23" t="s">
        <v>715</v>
      </c>
      <c r="F114" s="24"/>
      <c r="G114" s="24"/>
      <c r="H114" s="281">
        <v>4368.18</v>
      </c>
      <c r="I114" s="276"/>
    </row>
    <row r="115" spans="1:9" ht="20.100000000000001" customHeight="1">
      <c r="A115" s="477"/>
      <c r="B115" s="218">
        <v>16</v>
      </c>
      <c r="C115" s="23" t="s">
        <v>716</v>
      </c>
      <c r="D115" s="23" t="s">
        <v>717</v>
      </c>
      <c r="E115" s="23" t="s">
        <v>718</v>
      </c>
      <c r="F115" s="24"/>
      <c r="G115" s="24"/>
      <c r="H115" s="281">
        <v>8595.15</v>
      </c>
      <c r="I115" s="276"/>
    </row>
    <row r="116" spans="1:9" ht="20.100000000000001" customHeight="1" thickBot="1">
      <c r="A116" s="477"/>
      <c r="B116" s="101"/>
      <c r="C116" s="512" t="s">
        <v>16</v>
      </c>
      <c r="D116" s="512"/>
      <c r="E116" s="513"/>
      <c r="F116" s="514"/>
      <c r="G116" s="184">
        <f>SUM(G91:G102)</f>
        <v>0</v>
      </c>
      <c r="H116" s="283">
        <f>SUM(H108:H115)</f>
        <v>44557.91</v>
      </c>
      <c r="I116" s="276"/>
    </row>
    <row r="117" spans="1:9" ht="20.100000000000001" customHeight="1">
      <c r="A117" s="477"/>
      <c r="B117" s="556"/>
      <c r="C117" s="557"/>
      <c r="D117" s="557"/>
      <c r="E117" s="557"/>
      <c r="F117" s="557"/>
      <c r="G117" s="557"/>
      <c r="H117" s="558"/>
      <c r="I117" s="276"/>
    </row>
    <row r="118" spans="1:9" ht="20.100000000000001" customHeight="1">
      <c r="A118" s="477"/>
      <c r="B118" s="218">
        <v>10</v>
      </c>
      <c r="C118" s="23" t="s">
        <v>199</v>
      </c>
      <c r="D118" s="23" t="s">
        <v>200</v>
      </c>
      <c r="E118" s="23" t="s">
        <v>719</v>
      </c>
      <c r="F118" s="24"/>
      <c r="G118" s="24"/>
      <c r="H118" s="281">
        <v>4000</v>
      </c>
      <c r="I118" s="276"/>
    </row>
    <row r="119" spans="1:9" ht="20.100000000000001" customHeight="1">
      <c r="A119" s="477"/>
      <c r="B119" s="218">
        <v>14</v>
      </c>
      <c r="C119" s="23" t="s">
        <v>96</v>
      </c>
      <c r="D119" s="23" t="s">
        <v>97</v>
      </c>
      <c r="E119" s="23" t="s">
        <v>720</v>
      </c>
      <c r="F119" s="24"/>
      <c r="G119" s="24"/>
      <c r="H119" s="281">
        <v>2135</v>
      </c>
      <c r="I119" s="276"/>
    </row>
    <row r="120" spans="1:9" ht="20.100000000000001" customHeight="1">
      <c r="A120" s="477"/>
      <c r="B120" s="218">
        <v>16</v>
      </c>
      <c r="C120" s="23" t="s">
        <v>43</v>
      </c>
      <c r="D120" s="23" t="s">
        <v>44</v>
      </c>
      <c r="E120" s="23" t="s">
        <v>721</v>
      </c>
      <c r="F120" s="24"/>
      <c r="G120" s="24"/>
      <c r="H120" s="281">
        <v>1500</v>
      </c>
      <c r="I120" s="276"/>
    </row>
    <row r="121" spans="1:9" ht="20.100000000000001" customHeight="1">
      <c r="A121" s="477"/>
      <c r="B121" s="218">
        <v>16</v>
      </c>
      <c r="C121" s="23" t="s">
        <v>246</v>
      </c>
      <c r="D121" s="23" t="s">
        <v>247</v>
      </c>
      <c r="E121" s="23" t="s">
        <v>722</v>
      </c>
      <c r="F121" s="24"/>
      <c r="G121" s="24"/>
      <c r="H121" s="281">
        <v>506.49</v>
      </c>
      <c r="I121" s="276"/>
    </row>
    <row r="122" spans="1:9" ht="20.100000000000001" customHeight="1">
      <c r="A122" s="477"/>
      <c r="B122" s="218">
        <v>16</v>
      </c>
      <c r="C122" s="23" t="s">
        <v>246</v>
      </c>
      <c r="D122" s="23" t="s">
        <v>247</v>
      </c>
      <c r="E122" s="23" t="s">
        <v>723</v>
      </c>
      <c r="F122" s="24"/>
      <c r="G122" s="24"/>
      <c r="H122" s="281">
        <v>25605</v>
      </c>
      <c r="I122" s="276"/>
    </row>
    <row r="123" spans="1:9" ht="20.100000000000001" customHeight="1">
      <c r="A123" s="477"/>
      <c r="B123" s="218">
        <v>17</v>
      </c>
      <c r="C123" s="23" t="s">
        <v>246</v>
      </c>
      <c r="D123" s="23" t="s">
        <v>247</v>
      </c>
      <c r="E123" s="23" t="s">
        <v>724</v>
      </c>
      <c r="F123" s="24"/>
      <c r="G123" s="24"/>
      <c r="H123" s="281">
        <v>13384</v>
      </c>
      <c r="I123" s="276"/>
    </row>
    <row r="124" spans="1:9" ht="20.100000000000001" customHeight="1">
      <c r="A124" s="477"/>
      <c r="B124" s="218">
        <v>20</v>
      </c>
      <c r="C124" s="23" t="s">
        <v>628</v>
      </c>
      <c r="D124" s="23" t="s">
        <v>629</v>
      </c>
      <c r="E124" s="23" t="s">
        <v>725</v>
      </c>
      <c r="F124" s="24"/>
      <c r="G124" s="24"/>
      <c r="H124" s="281">
        <v>6000</v>
      </c>
      <c r="I124" s="276"/>
    </row>
    <row r="125" spans="1:9" ht="20.100000000000001" customHeight="1">
      <c r="A125" s="477"/>
      <c r="B125" s="218">
        <v>20</v>
      </c>
      <c r="C125" s="23" t="s">
        <v>240</v>
      </c>
      <c r="D125" s="23" t="s">
        <v>241</v>
      </c>
      <c r="E125" s="23" t="s">
        <v>726</v>
      </c>
      <c r="F125" s="24"/>
      <c r="G125" s="24"/>
      <c r="H125" s="281">
        <v>5700</v>
      </c>
      <c r="I125" s="276"/>
    </row>
    <row r="126" spans="1:9" ht="20.100000000000001" customHeight="1">
      <c r="A126" s="477"/>
      <c r="B126" s="304"/>
      <c r="C126" s="583" t="s">
        <v>16</v>
      </c>
      <c r="D126" s="583"/>
      <c r="E126" s="584"/>
      <c r="F126" s="585"/>
      <c r="G126" s="305">
        <f>SUM(G93:G112)</f>
        <v>0</v>
      </c>
      <c r="H126" s="306">
        <f>SUM(H118:H125)</f>
        <v>58830.49</v>
      </c>
      <c r="I126" s="276"/>
    </row>
    <row r="127" spans="1:9" ht="20.100000000000001" customHeight="1">
      <c r="A127" s="477"/>
      <c r="B127" s="218">
        <v>18</v>
      </c>
      <c r="C127" s="23" t="s">
        <v>139</v>
      </c>
      <c r="D127" s="23" t="s">
        <v>140</v>
      </c>
      <c r="E127" s="23" t="s">
        <v>727</v>
      </c>
      <c r="F127" s="24"/>
      <c r="G127" s="24"/>
      <c r="H127" s="281">
        <v>219</v>
      </c>
      <c r="I127" s="276"/>
    </row>
    <row r="128" spans="1:9" ht="20.100000000000001" customHeight="1">
      <c r="A128" s="477"/>
      <c r="B128" s="218">
        <v>18</v>
      </c>
      <c r="C128" s="23" t="s">
        <v>139</v>
      </c>
      <c r="D128" s="23" t="s">
        <v>140</v>
      </c>
      <c r="E128" s="23" t="s">
        <v>728</v>
      </c>
      <c r="F128" s="24"/>
      <c r="G128" s="24"/>
      <c r="H128" s="281">
        <v>259</v>
      </c>
      <c r="I128" s="276"/>
    </row>
    <row r="129" spans="1:9" ht="20.100000000000001" customHeight="1">
      <c r="A129" s="477"/>
      <c r="B129" s="218">
        <v>18</v>
      </c>
      <c r="C129" s="23" t="s">
        <v>139</v>
      </c>
      <c r="D129" s="23" t="s">
        <v>140</v>
      </c>
      <c r="E129" s="23" t="s">
        <v>729</v>
      </c>
      <c r="F129" s="24"/>
      <c r="G129" s="24"/>
      <c r="H129" s="281">
        <v>140</v>
      </c>
      <c r="I129" s="276"/>
    </row>
    <row r="130" spans="1:9" ht="20.100000000000001" customHeight="1">
      <c r="A130" s="477"/>
      <c r="B130" s="218">
        <v>18</v>
      </c>
      <c r="C130" s="23" t="s">
        <v>730</v>
      </c>
      <c r="D130" s="23" t="s">
        <v>731</v>
      </c>
      <c r="E130" s="23" t="s">
        <v>732</v>
      </c>
      <c r="F130" s="24"/>
      <c r="G130" s="24"/>
      <c r="H130" s="281">
        <v>43.01</v>
      </c>
      <c r="I130" s="276"/>
    </row>
    <row r="131" spans="1:9" ht="20.100000000000001" customHeight="1">
      <c r="A131" s="477"/>
      <c r="B131" s="218">
        <v>18</v>
      </c>
      <c r="C131" s="23" t="s">
        <v>730</v>
      </c>
      <c r="D131" s="23" t="s">
        <v>731</v>
      </c>
      <c r="E131" s="23" t="s">
        <v>733</v>
      </c>
      <c r="F131" s="24"/>
      <c r="G131" s="24"/>
      <c r="H131" s="281">
        <v>130.33000000000001</v>
      </c>
      <c r="I131" s="276"/>
    </row>
    <row r="132" spans="1:9" ht="20.100000000000001" customHeight="1">
      <c r="A132" s="477"/>
      <c r="B132" s="218">
        <v>19</v>
      </c>
      <c r="C132" s="23" t="s">
        <v>481</v>
      </c>
      <c r="D132" s="23" t="s">
        <v>421</v>
      </c>
      <c r="E132" s="23" t="s">
        <v>734</v>
      </c>
      <c r="F132" s="24"/>
      <c r="G132" s="24"/>
      <c r="H132" s="281">
        <v>2000</v>
      </c>
      <c r="I132" s="276"/>
    </row>
    <row r="133" spans="1:9" ht="20.100000000000001" customHeight="1">
      <c r="A133" s="477"/>
      <c r="B133" s="218">
        <v>19</v>
      </c>
      <c r="C133" s="23" t="s">
        <v>43</v>
      </c>
      <c r="D133" s="23" t="s">
        <v>44</v>
      </c>
      <c r="E133" s="23" t="s">
        <v>710</v>
      </c>
      <c r="F133" s="24"/>
      <c r="G133" s="24"/>
      <c r="H133" s="281">
        <v>1200</v>
      </c>
      <c r="I133" s="276"/>
    </row>
    <row r="134" spans="1:9" ht="20.100000000000001" customHeight="1">
      <c r="A134" s="477"/>
      <c r="B134" s="218">
        <v>20</v>
      </c>
      <c r="C134" s="23" t="s">
        <v>213</v>
      </c>
      <c r="D134" s="23" t="s">
        <v>214</v>
      </c>
      <c r="E134" s="23" t="s">
        <v>735</v>
      </c>
      <c r="F134" s="24"/>
      <c r="G134" s="24"/>
      <c r="H134" s="281">
        <v>1000</v>
      </c>
      <c r="I134" s="276"/>
    </row>
    <row r="135" spans="1:9" ht="20.100000000000001" customHeight="1">
      <c r="A135" s="477"/>
      <c r="B135" s="218">
        <v>20</v>
      </c>
      <c r="C135" s="23" t="s">
        <v>139</v>
      </c>
      <c r="D135" s="23" t="s">
        <v>140</v>
      </c>
      <c r="E135" s="23" t="s">
        <v>736</v>
      </c>
      <c r="F135" s="24"/>
      <c r="G135" s="24"/>
      <c r="H135" s="281">
        <v>564</v>
      </c>
      <c r="I135" s="276"/>
    </row>
    <row r="136" spans="1:9" ht="20.100000000000001" customHeight="1">
      <c r="A136" s="477"/>
      <c r="B136" s="218">
        <v>21</v>
      </c>
      <c r="C136" s="23" t="s">
        <v>139</v>
      </c>
      <c r="D136" s="23" t="s">
        <v>140</v>
      </c>
      <c r="E136" s="23" t="s">
        <v>737</v>
      </c>
      <c r="F136" s="24"/>
      <c r="G136" s="24"/>
      <c r="H136" s="281">
        <v>252</v>
      </c>
      <c r="I136" s="276"/>
    </row>
    <row r="137" spans="1:9" ht="20.100000000000001" customHeight="1">
      <c r="A137" s="477"/>
      <c r="B137" s="218">
        <v>23</v>
      </c>
      <c r="C137" s="23" t="s">
        <v>139</v>
      </c>
      <c r="D137" s="23" t="s">
        <v>140</v>
      </c>
      <c r="E137" s="23" t="s">
        <v>738</v>
      </c>
      <c r="F137" s="24"/>
      <c r="G137" s="24"/>
      <c r="H137" s="281">
        <v>4304</v>
      </c>
      <c r="I137" s="276"/>
    </row>
    <row r="138" spans="1:9" ht="20.100000000000001" customHeight="1">
      <c r="A138" s="477"/>
      <c r="B138" s="218">
        <v>23</v>
      </c>
      <c r="C138" s="23" t="s">
        <v>139</v>
      </c>
      <c r="D138" s="23" t="s">
        <v>140</v>
      </c>
      <c r="E138" s="23" t="s">
        <v>739</v>
      </c>
      <c r="F138" s="24"/>
      <c r="G138" s="24"/>
      <c r="H138" s="281">
        <v>670</v>
      </c>
      <c r="I138" s="276"/>
    </row>
    <row r="139" spans="1:9" ht="20.100000000000001" customHeight="1">
      <c r="A139" s="477"/>
      <c r="B139" s="218">
        <v>23</v>
      </c>
      <c r="C139" s="23" t="s">
        <v>139</v>
      </c>
      <c r="D139" s="23" t="s">
        <v>140</v>
      </c>
      <c r="E139" s="23" t="s">
        <v>740</v>
      </c>
      <c r="F139" s="24"/>
      <c r="G139" s="24"/>
      <c r="H139" s="281">
        <v>260</v>
      </c>
      <c r="I139" s="276"/>
    </row>
    <row r="140" spans="1:9" ht="20.100000000000001" customHeight="1">
      <c r="A140" s="477"/>
      <c r="B140" s="218">
        <v>23</v>
      </c>
      <c r="C140" s="23" t="s">
        <v>139</v>
      </c>
      <c r="D140" s="23" t="s">
        <v>140</v>
      </c>
      <c r="E140" s="23" t="s">
        <v>741</v>
      </c>
      <c r="F140" s="24"/>
      <c r="G140" s="24"/>
      <c r="H140" s="281">
        <v>3969</v>
      </c>
      <c r="I140" s="276"/>
    </row>
    <row r="141" spans="1:9" ht="20.100000000000001" customHeight="1">
      <c r="A141" s="477"/>
      <c r="B141" s="218">
        <v>23</v>
      </c>
      <c r="C141" s="23" t="s">
        <v>139</v>
      </c>
      <c r="D141" s="23" t="s">
        <v>140</v>
      </c>
      <c r="E141" s="229" t="s">
        <v>742</v>
      </c>
      <c r="F141" s="24"/>
      <c r="G141" s="24"/>
      <c r="H141" s="281">
        <v>445</v>
      </c>
      <c r="I141" s="276"/>
    </row>
    <row r="142" spans="1:9" ht="20.100000000000001" customHeight="1">
      <c r="A142" s="477"/>
      <c r="B142" s="218">
        <v>23</v>
      </c>
      <c r="C142" s="23" t="s">
        <v>139</v>
      </c>
      <c r="D142" s="23" t="s">
        <v>140</v>
      </c>
      <c r="E142" s="229" t="s">
        <v>743</v>
      </c>
      <c r="F142" s="24"/>
      <c r="G142" s="24"/>
      <c r="H142" s="281">
        <v>320</v>
      </c>
      <c r="I142" s="276"/>
    </row>
    <row r="143" spans="1:9" ht="20.100000000000001" customHeight="1">
      <c r="A143" s="477"/>
      <c r="B143" s="218">
        <v>23</v>
      </c>
      <c r="C143" s="23" t="s">
        <v>139</v>
      </c>
      <c r="D143" s="23" t="s">
        <v>140</v>
      </c>
      <c r="E143" s="229" t="s">
        <v>744</v>
      </c>
      <c r="F143" s="24"/>
      <c r="G143" s="24"/>
      <c r="H143" s="281">
        <v>1005</v>
      </c>
      <c r="I143" s="276"/>
    </row>
    <row r="144" spans="1:9" ht="20.100000000000001" customHeight="1">
      <c r="A144" s="477"/>
      <c r="B144" s="304"/>
      <c r="C144" s="583" t="s">
        <v>16</v>
      </c>
      <c r="D144" s="583"/>
      <c r="E144" s="584"/>
      <c r="F144" s="585"/>
      <c r="G144" s="305">
        <f>SUM(G111:G130)</f>
        <v>0</v>
      </c>
      <c r="H144" s="306">
        <f>SUM(H127:H143)</f>
        <v>16780.34</v>
      </c>
      <c r="I144" s="276"/>
    </row>
    <row r="145" spans="1:9" ht="20.100000000000001" customHeight="1" thickBot="1">
      <c r="A145" s="548"/>
      <c r="B145" s="307"/>
      <c r="C145" s="606" t="s">
        <v>745</v>
      </c>
      <c r="D145" s="606"/>
      <c r="E145" s="607"/>
      <c r="F145" s="608"/>
      <c r="G145" s="308">
        <f>SUM(G112:G131)</f>
        <v>0</v>
      </c>
      <c r="H145" s="309">
        <f>H126+H144</f>
        <v>75610.83</v>
      </c>
      <c r="I145" s="276"/>
    </row>
    <row r="146" spans="1:9" ht="20.100000000000001" customHeight="1" thickBot="1">
      <c r="A146" s="579"/>
      <c r="B146" s="579"/>
      <c r="C146" s="579"/>
      <c r="D146" s="579"/>
      <c r="E146" s="579"/>
      <c r="F146" s="579"/>
      <c r="G146" s="579"/>
      <c r="H146" s="580"/>
      <c r="I146" s="276"/>
    </row>
    <row r="147" spans="1:9" ht="20.100000000000001" customHeight="1">
      <c r="A147" s="589" t="s">
        <v>746</v>
      </c>
      <c r="B147" s="590"/>
      <c r="C147" s="291"/>
      <c r="D147" s="291"/>
      <c r="E147" s="581" t="s">
        <v>624</v>
      </c>
      <c r="F147" s="581"/>
      <c r="G147" s="581"/>
      <c r="H147" s="582"/>
      <c r="I147" s="276"/>
    </row>
    <row r="148" spans="1:9" ht="20.100000000000001" customHeight="1" thickBot="1">
      <c r="A148" s="70"/>
      <c r="B148" s="133" t="s">
        <v>621</v>
      </c>
      <c r="C148" s="278" t="s">
        <v>8</v>
      </c>
      <c r="D148" s="94" t="s">
        <v>26</v>
      </c>
      <c r="E148" s="279" t="s">
        <v>9</v>
      </c>
      <c r="F148" s="72" t="s">
        <v>10</v>
      </c>
      <c r="G148" s="72" t="s">
        <v>625</v>
      </c>
      <c r="H148" s="280" t="s">
        <v>626</v>
      </c>
      <c r="I148" s="276"/>
    </row>
    <row r="149" spans="1:9" ht="20.100000000000001" customHeight="1">
      <c r="A149" s="596" t="s">
        <v>13</v>
      </c>
      <c r="B149" s="576" t="s">
        <v>698</v>
      </c>
      <c r="C149" s="577"/>
      <c r="D149" s="577"/>
      <c r="E149" s="577"/>
      <c r="F149" s="577"/>
      <c r="G149" s="577"/>
      <c r="H149" s="578"/>
      <c r="I149" s="276"/>
    </row>
    <row r="150" spans="1:9" ht="20.100000000000001" customHeight="1">
      <c r="A150" s="477"/>
      <c r="B150" s="218">
        <v>23</v>
      </c>
      <c r="C150" s="23" t="s">
        <v>210</v>
      </c>
      <c r="D150" s="23" t="s">
        <v>211</v>
      </c>
      <c r="E150" s="310" t="s">
        <v>747</v>
      </c>
      <c r="F150" s="24"/>
      <c r="G150" s="24"/>
      <c r="H150" s="311">
        <v>500</v>
      </c>
      <c r="I150" s="276"/>
    </row>
    <row r="151" spans="1:9" ht="20.100000000000001" customHeight="1">
      <c r="A151" s="477"/>
      <c r="B151" s="218">
        <v>24</v>
      </c>
      <c r="C151" s="23" t="s">
        <v>139</v>
      </c>
      <c r="D151" s="23" t="s">
        <v>140</v>
      </c>
      <c r="E151" s="312" t="s">
        <v>748</v>
      </c>
      <c r="F151" s="24"/>
      <c r="G151" s="24"/>
      <c r="H151" s="311">
        <v>95</v>
      </c>
      <c r="I151" s="276"/>
    </row>
    <row r="152" spans="1:9" ht="20.100000000000001" customHeight="1">
      <c r="A152" s="477"/>
      <c r="B152" s="218">
        <v>24</v>
      </c>
      <c r="C152" s="23" t="s">
        <v>139</v>
      </c>
      <c r="D152" s="23" t="s">
        <v>140</v>
      </c>
      <c r="E152" s="312" t="s">
        <v>749</v>
      </c>
      <c r="F152" s="24"/>
      <c r="G152" s="24"/>
      <c r="H152" s="311">
        <v>19319</v>
      </c>
      <c r="I152" s="276"/>
    </row>
    <row r="153" spans="1:9" ht="20.100000000000001" customHeight="1">
      <c r="A153" s="477"/>
      <c r="B153" s="218">
        <v>25</v>
      </c>
      <c r="C153" s="23" t="s">
        <v>139</v>
      </c>
      <c r="D153" s="23" t="s">
        <v>140</v>
      </c>
      <c r="E153" s="312" t="s">
        <v>750</v>
      </c>
      <c r="F153" s="24"/>
      <c r="G153" s="24"/>
      <c r="H153" s="311">
        <v>648</v>
      </c>
      <c r="I153" s="276"/>
    </row>
    <row r="154" spans="1:9" ht="20.100000000000001" customHeight="1">
      <c r="A154" s="477"/>
      <c r="B154" s="218">
        <v>25</v>
      </c>
      <c r="C154" s="23" t="s">
        <v>139</v>
      </c>
      <c r="D154" s="23" t="s">
        <v>140</v>
      </c>
      <c r="E154" s="312" t="s">
        <v>751</v>
      </c>
      <c r="F154" s="24"/>
      <c r="G154" s="24"/>
      <c r="H154" s="311">
        <v>250</v>
      </c>
      <c r="I154" s="276"/>
    </row>
    <row r="155" spans="1:9" ht="20.100000000000001" customHeight="1">
      <c r="A155" s="477"/>
      <c r="B155" s="218">
        <v>25</v>
      </c>
      <c r="C155" s="23" t="s">
        <v>213</v>
      </c>
      <c r="D155" s="23" t="s">
        <v>214</v>
      </c>
      <c r="E155" s="312" t="s">
        <v>752</v>
      </c>
      <c r="F155" s="24"/>
      <c r="G155" s="24"/>
      <c r="H155" s="311">
        <v>835.14</v>
      </c>
      <c r="I155" s="276"/>
    </row>
    <row r="156" spans="1:9" ht="20.100000000000001" customHeight="1">
      <c r="A156" s="477"/>
      <c r="B156" s="218">
        <v>25</v>
      </c>
      <c r="C156" s="23" t="s">
        <v>47</v>
      </c>
      <c r="D156" s="23" t="s">
        <v>48</v>
      </c>
      <c r="E156" s="312" t="s">
        <v>753</v>
      </c>
      <c r="F156" s="24"/>
      <c r="G156" s="24"/>
      <c r="H156" s="311">
        <v>5000</v>
      </c>
      <c r="I156" s="276"/>
    </row>
    <row r="157" spans="1:9" ht="20.100000000000001" customHeight="1">
      <c r="A157" s="477"/>
      <c r="B157" s="218">
        <v>26</v>
      </c>
      <c r="C157" s="23" t="s">
        <v>139</v>
      </c>
      <c r="D157" s="23" t="s">
        <v>140</v>
      </c>
      <c r="E157" s="312" t="s">
        <v>754</v>
      </c>
      <c r="F157" s="24"/>
      <c r="G157" s="24"/>
      <c r="H157" s="311">
        <v>200</v>
      </c>
      <c r="I157" s="276"/>
    </row>
    <row r="158" spans="1:9" ht="20.100000000000001" customHeight="1">
      <c r="A158" s="477"/>
      <c r="B158" s="218">
        <v>26</v>
      </c>
      <c r="C158" s="23" t="s">
        <v>481</v>
      </c>
      <c r="D158" s="23" t="s">
        <v>421</v>
      </c>
      <c r="E158" s="312" t="s">
        <v>755</v>
      </c>
      <c r="F158" s="24"/>
      <c r="G158" s="24"/>
      <c r="H158" s="311">
        <v>2500</v>
      </c>
      <c r="I158" s="276"/>
    </row>
    <row r="159" spans="1:9" ht="20.100000000000001" customHeight="1">
      <c r="A159" s="477"/>
      <c r="B159" s="218">
        <v>27</v>
      </c>
      <c r="C159" s="23" t="s">
        <v>139</v>
      </c>
      <c r="D159" s="23" t="s">
        <v>140</v>
      </c>
      <c r="E159" s="312" t="s">
        <v>756</v>
      </c>
      <c r="F159" s="24"/>
      <c r="G159" s="24"/>
      <c r="H159" s="281">
        <v>281</v>
      </c>
      <c r="I159" s="276"/>
    </row>
    <row r="160" spans="1:9" ht="20.100000000000001" customHeight="1">
      <c r="A160" s="477"/>
      <c r="B160" s="218">
        <v>29</v>
      </c>
      <c r="C160" s="23" t="s">
        <v>139</v>
      </c>
      <c r="D160" s="23" t="s">
        <v>140</v>
      </c>
      <c r="E160" s="312" t="s">
        <v>757</v>
      </c>
      <c r="F160" s="24"/>
      <c r="G160" s="24"/>
      <c r="H160" s="281">
        <v>145</v>
      </c>
      <c r="I160" s="276"/>
    </row>
    <row r="161" spans="1:9" ht="20.100000000000001" customHeight="1">
      <c r="A161" s="477"/>
      <c r="B161" s="218">
        <v>30</v>
      </c>
      <c r="C161" s="23" t="s">
        <v>139</v>
      </c>
      <c r="D161" s="23" t="s">
        <v>140</v>
      </c>
      <c r="E161" s="312" t="s">
        <v>758</v>
      </c>
      <c r="F161" s="24"/>
      <c r="G161" s="24"/>
      <c r="H161" s="281">
        <v>424</v>
      </c>
      <c r="I161" s="276"/>
    </row>
    <row r="162" spans="1:9" ht="20.100000000000001" customHeight="1">
      <c r="A162" s="477"/>
      <c r="B162" s="218">
        <v>30</v>
      </c>
      <c r="C162" s="23" t="s">
        <v>43</v>
      </c>
      <c r="D162" s="23" t="s">
        <v>44</v>
      </c>
      <c r="E162" s="313" t="s">
        <v>759</v>
      </c>
      <c r="F162" s="24"/>
      <c r="G162" s="24"/>
      <c r="H162" s="281">
        <v>900</v>
      </c>
      <c r="I162" s="276"/>
    </row>
    <row r="163" spans="1:9" ht="20.100000000000001" customHeight="1" thickBot="1">
      <c r="A163" s="477"/>
      <c r="B163" s="218">
        <v>30</v>
      </c>
      <c r="C163" s="23" t="s">
        <v>139</v>
      </c>
      <c r="D163" s="23" t="s">
        <v>140</v>
      </c>
      <c r="E163" s="314" t="s">
        <v>760</v>
      </c>
      <c r="F163" s="24"/>
      <c r="G163" s="24"/>
      <c r="H163" s="281">
        <v>2078</v>
      </c>
      <c r="I163" s="276"/>
    </row>
    <row r="164" spans="1:9" ht="20.100000000000001" customHeight="1" thickBot="1">
      <c r="A164" s="477"/>
      <c r="B164" s="576" t="s">
        <v>761</v>
      </c>
      <c r="C164" s="577"/>
      <c r="D164" s="577"/>
      <c r="E164" s="577"/>
      <c r="F164" s="577"/>
      <c r="G164" s="577"/>
      <c r="H164" s="578"/>
      <c r="I164" s="276"/>
    </row>
    <row r="165" spans="1:9" ht="20.100000000000001" customHeight="1">
      <c r="A165" s="477"/>
      <c r="B165" s="22">
        <v>1</v>
      </c>
      <c r="C165" s="23" t="s">
        <v>139</v>
      </c>
      <c r="D165" s="23" t="s">
        <v>140</v>
      </c>
      <c r="E165" s="315" t="s">
        <v>762</v>
      </c>
      <c r="F165" s="76"/>
      <c r="G165" s="216"/>
      <c r="H165" s="316">
        <v>172</v>
      </c>
      <c r="I165" s="276"/>
    </row>
    <row r="166" spans="1:9" ht="20.100000000000001" customHeight="1">
      <c r="A166" s="477"/>
      <c r="B166" s="125">
        <v>2</v>
      </c>
      <c r="C166" s="23" t="s">
        <v>139</v>
      </c>
      <c r="D166" s="23" t="s">
        <v>140</v>
      </c>
      <c r="E166" s="315" t="s">
        <v>763</v>
      </c>
      <c r="F166" s="96"/>
      <c r="G166" s="96"/>
      <c r="H166" s="282">
        <v>15684</v>
      </c>
      <c r="I166" s="276"/>
    </row>
    <row r="167" spans="1:9" ht="20.100000000000001" customHeight="1">
      <c r="A167" s="477"/>
      <c r="B167" s="125">
        <v>2</v>
      </c>
      <c r="C167" s="23" t="s">
        <v>139</v>
      </c>
      <c r="D167" s="23" t="s">
        <v>140</v>
      </c>
      <c r="E167" s="315" t="s">
        <v>764</v>
      </c>
      <c r="F167" s="96"/>
      <c r="G167" s="96"/>
      <c r="H167" s="282">
        <v>300</v>
      </c>
      <c r="I167" s="276"/>
    </row>
    <row r="168" spans="1:9" ht="20.100000000000001" customHeight="1">
      <c r="A168" s="477"/>
      <c r="B168" s="125">
        <v>3</v>
      </c>
      <c r="C168" s="17" t="s">
        <v>43</v>
      </c>
      <c r="D168" s="17" t="s">
        <v>44</v>
      </c>
      <c r="E168" s="315" t="s">
        <v>765</v>
      </c>
      <c r="F168" s="96"/>
      <c r="G168" s="96"/>
      <c r="H168" s="282">
        <v>730</v>
      </c>
      <c r="I168" s="276"/>
    </row>
    <row r="169" spans="1:9" ht="20.100000000000001" customHeight="1">
      <c r="A169" s="477"/>
      <c r="B169" s="125">
        <v>3</v>
      </c>
      <c r="C169" s="17" t="s">
        <v>139</v>
      </c>
      <c r="D169" s="17" t="s">
        <v>140</v>
      </c>
      <c r="E169" s="315" t="s">
        <v>766</v>
      </c>
      <c r="F169" s="96"/>
      <c r="G169" s="96"/>
      <c r="H169" s="282">
        <v>354</v>
      </c>
      <c r="I169" s="276"/>
    </row>
    <row r="170" spans="1:9" ht="20.100000000000001" customHeight="1">
      <c r="A170" s="477"/>
      <c r="B170" s="125">
        <v>3</v>
      </c>
      <c r="C170" s="17" t="s">
        <v>96</v>
      </c>
      <c r="D170" s="17" t="s">
        <v>97</v>
      </c>
      <c r="E170" s="315" t="s">
        <v>767</v>
      </c>
      <c r="F170" s="96"/>
      <c r="G170" s="96"/>
      <c r="H170" s="282">
        <v>100</v>
      </c>
      <c r="I170" s="276"/>
    </row>
    <row r="171" spans="1:9" ht="20.100000000000001" customHeight="1">
      <c r="A171" s="477"/>
      <c r="B171" s="125">
        <v>3</v>
      </c>
      <c r="C171" s="17" t="s">
        <v>246</v>
      </c>
      <c r="D171" s="17" t="s">
        <v>247</v>
      </c>
      <c r="E171" s="315" t="s">
        <v>768</v>
      </c>
      <c r="F171" s="96"/>
      <c r="G171" s="96"/>
      <c r="H171" s="282">
        <v>500</v>
      </c>
      <c r="I171" s="276"/>
    </row>
    <row r="172" spans="1:9" ht="20.100000000000001" customHeight="1">
      <c r="A172" s="477"/>
      <c r="B172" s="125">
        <v>3</v>
      </c>
      <c r="C172" s="17" t="s">
        <v>36</v>
      </c>
      <c r="D172" s="17" t="s">
        <v>37</v>
      </c>
      <c r="E172" s="315" t="s">
        <v>769</v>
      </c>
      <c r="F172" s="96"/>
      <c r="G172" s="96"/>
      <c r="H172" s="282">
        <v>200</v>
      </c>
      <c r="I172" s="276"/>
    </row>
    <row r="173" spans="1:9" ht="20.100000000000001" customHeight="1">
      <c r="A173" s="477"/>
      <c r="B173" s="133">
        <v>3</v>
      </c>
      <c r="C173" s="18" t="s">
        <v>112</v>
      </c>
      <c r="D173" s="18" t="s">
        <v>113</v>
      </c>
      <c r="E173" s="315" t="s">
        <v>770</v>
      </c>
      <c r="F173" s="317"/>
      <c r="G173" s="317"/>
      <c r="H173" s="318">
        <v>1775</v>
      </c>
      <c r="I173" s="276"/>
    </row>
    <row r="174" spans="1:9" ht="20.100000000000001" customHeight="1">
      <c r="A174" s="477"/>
      <c r="B174" s="22">
        <v>3</v>
      </c>
      <c r="C174" s="23" t="s">
        <v>213</v>
      </c>
      <c r="D174" s="23" t="s">
        <v>214</v>
      </c>
      <c r="E174" s="315" t="s">
        <v>771</v>
      </c>
      <c r="F174" s="24"/>
      <c r="G174" s="24"/>
      <c r="H174" s="281">
        <v>200</v>
      </c>
      <c r="I174" s="276"/>
    </row>
    <row r="175" spans="1:9" ht="20.100000000000001" customHeight="1">
      <c r="A175" s="477"/>
      <c r="B175" s="22">
        <v>4</v>
      </c>
      <c r="C175" s="23" t="s">
        <v>139</v>
      </c>
      <c r="D175" s="23" t="s">
        <v>140</v>
      </c>
      <c r="E175" s="315" t="s">
        <v>772</v>
      </c>
      <c r="F175" s="24"/>
      <c r="G175" s="24"/>
      <c r="H175" s="281">
        <v>163</v>
      </c>
      <c r="I175" s="276"/>
    </row>
    <row r="176" spans="1:9" ht="20.100000000000001" customHeight="1">
      <c r="A176" s="477"/>
      <c r="B176" s="22">
        <v>4</v>
      </c>
      <c r="C176" s="23" t="s">
        <v>773</v>
      </c>
      <c r="D176" s="23" t="s">
        <v>160</v>
      </c>
      <c r="E176" s="315" t="s">
        <v>774</v>
      </c>
      <c r="F176" s="24"/>
      <c r="G176" s="24"/>
      <c r="H176" s="281">
        <v>7000</v>
      </c>
      <c r="I176" s="276"/>
    </row>
    <row r="177" spans="1:9" ht="20.100000000000001" customHeight="1">
      <c r="A177" s="477"/>
      <c r="B177" s="22">
        <v>5</v>
      </c>
      <c r="C177" s="23" t="s">
        <v>43</v>
      </c>
      <c r="D177" s="23" t="s">
        <v>44</v>
      </c>
      <c r="E177" s="315" t="s">
        <v>775</v>
      </c>
      <c r="F177" s="24"/>
      <c r="G177" s="24"/>
      <c r="H177" s="281">
        <v>300</v>
      </c>
      <c r="I177" s="276"/>
    </row>
    <row r="178" spans="1:9" ht="20.100000000000001" customHeight="1">
      <c r="A178" s="477"/>
      <c r="B178" s="22">
        <v>5</v>
      </c>
      <c r="C178" s="23" t="s">
        <v>43</v>
      </c>
      <c r="D178" s="23" t="s">
        <v>44</v>
      </c>
      <c r="E178" s="315" t="s">
        <v>776</v>
      </c>
      <c r="F178" s="24"/>
      <c r="G178" s="24"/>
      <c r="H178" s="281">
        <v>1500</v>
      </c>
      <c r="I178" s="276"/>
    </row>
    <row r="179" spans="1:9" ht="20.100000000000001" customHeight="1">
      <c r="A179" s="477"/>
      <c r="B179" s="22">
        <v>7</v>
      </c>
      <c r="C179" s="23" t="s">
        <v>139</v>
      </c>
      <c r="D179" s="23" t="s">
        <v>140</v>
      </c>
      <c r="E179" s="315" t="s">
        <v>777</v>
      </c>
      <c r="F179" s="24"/>
      <c r="G179" s="24"/>
      <c r="H179" s="281">
        <v>1010</v>
      </c>
      <c r="I179" s="276"/>
    </row>
    <row r="180" spans="1:9" ht="20.100000000000001" customHeight="1" thickBot="1">
      <c r="A180" s="477"/>
      <c r="B180" s="319"/>
      <c r="C180" s="609" t="s">
        <v>16</v>
      </c>
      <c r="D180" s="610"/>
      <c r="E180" s="610"/>
      <c r="F180" s="611"/>
      <c r="G180" s="320">
        <f>SUM(G147:G166)</f>
        <v>0</v>
      </c>
      <c r="H180" s="321">
        <f>SUM(H165:H179,H150:H163)</f>
        <v>63163.14</v>
      </c>
      <c r="I180" s="276"/>
    </row>
    <row r="181" spans="1:9" ht="20.100000000000001" customHeight="1">
      <c r="A181" s="477"/>
      <c r="B181" s="125">
        <v>1</v>
      </c>
      <c r="C181" s="17" t="s">
        <v>96</v>
      </c>
      <c r="D181" s="17" t="s">
        <v>97</v>
      </c>
      <c r="E181" s="17" t="s">
        <v>778</v>
      </c>
      <c r="F181" s="301"/>
      <c r="G181" s="322"/>
      <c r="H181" s="316">
        <v>1509</v>
      </c>
      <c r="I181" s="276"/>
    </row>
    <row r="182" spans="1:9" ht="20.100000000000001" customHeight="1">
      <c r="A182" s="477"/>
      <c r="B182" s="22">
        <v>1</v>
      </c>
      <c r="C182" s="23" t="s">
        <v>43</v>
      </c>
      <c r="D182" s="23" t="s">
        <v>44</v>
      </c>
      <c r="E182" s="23" t="s">
        <v>779</v>
      </c>
      <c r="F182" s="323"/>
      <c r="G182" s="216"/>
      <c r="H182" s="316">
        <v>55</v>
      </c>
      <c r="I182" s="276"/>
    </row>
    <row r="183" spans="1:9" ht="20.100000000000001" customHeight="1">
      <c r="A183" s="477"/>
      <c r="B183" s="22">
        <v>1</v>
      </c>
      <c r="C183" s="23" t="s">
        <v>780</v>
      </c>
      <c r="D183" s="23" t="s">
        <v>781</v>
      </c>
      <c r="E183" s="23" t="s">
        <v>782</v>
      </c>
      <c r="F183" s="323"/>
      <c r="G183" s="216"/>
      <c r="H183" s="316">
        <v>1500</v>
      </c>
      <c r="I183" s="276"/>
    </row>
    <row r="184" spans="1:9" ht="20.100000000000001" customHeight="1">
      <c r="A184" s="477"/>
      <c r="B184" s="125">
        <v>2</v>
      </c>
      <c r="C184" s="17" t="s">
        <v>96</v>
      </c>
      <c r="D184" s="17" t="s">
        <v>97</v>
      </c>
      <c r="E184" s="23" t="s">
        <v>783</v>
      </c>
      <c r="F184" s="96"/>
      <c r="G184" s="96"/>
      <c r="H184" s="282">
        <v>4870</v>
      </c>
      <c r="I184" s="276"/>
    </row>
    <row r="185" spans="1:9" ht="20.100000000000001" customHeight="1">
      <c r="A185" s="477"/>
      <c r="B185" s="22">
        <v>6</v>
      </c>
      <c r="C185" s="23" t="s">
        <v>43</v>
      </c>
      <c r="D185" s="23" t="s">
        <v>44</v>
      </c>
      <c r="E185" s="23" t="s">
        <v>784</v>
      </c>
      <c r="F185" s="24"/>
      <c r="G185" s="24"/>
      <c r="H185" s="281">
        <v>1240</v>
      </c>
      <c r="I185" s="276"/>
    </row>
    <row r="186" spans="1:9" ht="20.100000000000001" customHeight="1">
      <c r="A186" s="477"/>
      <c r="B186" s="22">
        <v>7</v>
      </c>
      <c r="C186" s="23" t="s">
        <v>43</v>
      </c>
      <c r="D186" s="23" t="s">
        <v>44</v>
      </c>
      <c r="E186" s="23" t="s">
        <v>785</v>
      </c>
      <c r="F186" s="24"/>
      <c r="G186" s="24"/>
      <c r="H186" s="281">
        <v>1000</v>
      </c>
      <c r="I186" s="276"/>
    </row>
    <row r="187" spans="1:9" ht="20.100000000000001" customHeight="1">
      <c r="A187" s="477"/>
      <c r="B187" s="22">
        <v>8</v>
      </c>
      <c r="C187" s="23" t="s">
        <v>96</v>
      </c>
      <c r="D187" s="23" t="s">
        <v>97</v>
      </c>
      <c r="E187" s="23" t="s">
        <v>786</v>
      </c>
      <c r="F187" s="24"/>
      <c r="G187" s="24"/>
      <c r="H187" s="281">
        <v>1162</v>
      </c>
      <c r="I187" s="276"/>
    </row>
    <row r="188" spans="1:9" ht="20.100000000000001" customHeight="1">
      <c r="A188" s="477"/>
      <c r="B188" s="22">
        <v>9</v>
      </c>
      <c r="C188" s="23" t="s">
        <v>43</v>
      </c>
      <c r="D188" s="23" t="s">
        <v>44</v>
      </c>
      <c r="E188" s="23" t="s">
        <v>787</v>
      </c>
      <c r="F188" s="24"/>
      <c r="G188" s="24"/>
      <c r="H188" s="281">
        <v>300</v>
      </c>
      <c r="I188" s="276"/>
    </row>
    <row r="189" spans="1:9" ht="20.100000000000001" customHeight="1" thickBot="1">
      <c r="A189" s="477"/>
      <c r="B189" s="319"/>
      <c r="C189" s="612" t="s">
        <v>16</v>
      </c>
      <c r="D189" s="612"/>
      <c r="E189" s="613"/>
      <c r="F189" s="614"/>
      <c r="G189" s="320">
        <f>SUM(G156:G175)</f>
        <v>0</v>
      </c>
      <c r="H189" s="321">
        <f>SUM(H181:H188)</f>
        <v>11636</v>
      </c>
      <c r="I189" s="276"/>
    </row>
    <row r="190" spans="1:9" ht="20.100000000000001" customHeight="1" thickBot="1">
      <c r="A190" s="477"/>
      <c r="B190" s="324"/>
      <c r="C190" s="615" t="s">
        <v>745</v>
      </c>
      <c r="D190" s="615"/>
      <c r="E190" s="616"/>
      <c r="F190" s="617"/>
      <c r="G190" s="325">
        <f>SUM(G149:G189)</f>
        <v>0</v>
      </c>
      <c r="H190" s="326">
        <f>H180+H189</f>
        <v>74799.14</v>
      </c>
      <c r="I190" s="276"/>
    </row>
    <row r="191" spans="1:9" ht="20.100000000000001" customHeight="1">
      <c r="A191" s="477"/>
      <c r="B191" s="576" t="s">
        <v>698</v>
      </c>
      <c r="C191" s="577"/>
      <c r="D191" s="577"/>
      <c r="E191" s="577"/>
      <c r="F191" s="577"/>
      <c r="G191" s="577"/>
      <c r="H191" s="578"/>
      <c r="I191" s="276"/>
    </row>
    <row r="192" spans="1:9" ht="20.100000000000001" customHeight="1">
      <c r="A192" s="477"/>
      <c r="B192" s="218">
        <v>23</v>
      </c>
      <c r="C192" s="23" t="s">
        <v>43</v>
      </c>
      <c r="D192" s="23" t="s">
        <v>44</v>
      </c>
      <c r="E192" s="23" t="s">
        <v>788</v>
      </c>
      <c r="F192" s="24"/>
      <c r="G192" s="24"/>
      <c r="H192" s="311">
        <v>1200</v>
      </c>
      <c r="I192" s="276"/>
    </row>
    <row r="193" spans="1:9" ht="20.100000000000001" customHeight="1">
      <c r="A193" s="477"/>
      <c r="B193" s="218">
        <v>24</v>
      </c>
      <c r="C193" s="23" t="s">
        <v>36</v>
      </c>
      <c r="D193" s="23" t="s">
        <v>37</v>
      </c>
      <c r="E193" s="23" t="s">
        <v>789</v>
      </c>
      <c r="F193" s="24"/>
      <c r="G193" s="24"/>
      <c r="H193" s="311">
        <v>500</v>
      </c>
      <c r="I193" s="276"/>
    </row>
    <row r="194" spans="1:9" ht="20.100000000000001" customHeight="1">
      <c r="A194" s="477"/>
      <c r="B194" s="218">
        <v>24</v>
      </c>
      <c r="C194" s="23" t="s">
        <v>36</v>
      </c>
      <c r="D194" s="23" t="s">
        <v>37</v>
      </c>
      <c r="E194" s="23" t="s">
        <v>790</v>
      </c>
      <c r="F194" s="24"/>
      <c r="G194" s="24"/>
      <c r="H194" s="311">
        <v>550</v>
      </c>
      <c r="I194" s="276"/>
    </row>
    <row r="195" spans="1:9" ht="20.100000000000001" customHeight="1">
      <c r="A195" s="477"/>
      <c r="B195" s="218">
        <v>24</v>
      </c>
      <c r="C195" s="23" t="s">
        <v>96</v>
      </c>
      <c r="D195" s="23" t="s">
        <v>97</v>
      </c>
      <c r="E195" s="23" t="s">
        <v>791</v>
      </c>
      <c r="F195" s="24"/>
      <c r="G195" s="24"/>
      <c r="H195" s="311">
        <v>400</v>
      </c>
      <c r="I195" s="276"/>
    </row>
    <row r="196" spans="1:9" ht="20.100000000000001" customHeight="1">
      <c r="A196" s="477"/>
      <c r="B196" s="218">
        <v>25</v>
      </c>
      <c r="C196" s="23" t="s">
        <v>43</v>
      </c>
      <c r="D196" s="23" t="s">
        <v>44</v>
      </c>
      <c r="E196" s="23" t="s">
        <v>788</v>
      </c>
      <c r="F196" s="24"/>
      <c r="G196" s="24"/>
      <c r="H196" s="311">
        <v>1190</v>
      </c>
      <c r="I196" s="276"/>
    </row>
    <row r="197" spans="1:9" ht="20.100000000000001" customHeight="1" thickBot="1">
      <c r="A197" s="477"/>
      <c r="B197" s="218">
        <v>25</v>
      </c>
      <c r="C197" s="23" t="s">
        <v>112</v>
      </c>
      <c r="D197" s="23" t="s">
        <v>113</v>
      </c>
      <c r="E197" s="23" t="s">
        <v>792</v>
      </c>
      <c r="F197" s="24"/>
      <c r="G197" s="24"/>
      <c r="H197" s="311">
        <v>1992</v>
      </c>
      <c r="I197" s="276"/>
    </row>
    <row r="198" spans="1:9" ht="20.100000000000001" customHeight="1">
      <c r="A198" s="477"/>
      <c r="B198" s="576" t="s">
        <v>761</v>
      </c>
      <c r="C198" s="577"/>
      <c r="D198" s="577"/>
      <c r="E198" s="577"/>
      <c r="F198" s="577"/>
      <c r="G198" s="577"/>
      <c r="H198" s="578"/>
      <c r="I198" s="276"/>
    </row>
    <row r="199" spans="1:9" ht="20.100000000000001" customHeight="1">
      <c r="A199" s="477"/>
      <c r="B199" s="22">
        <v>7</v>
      </c>
      <c r="C199" s="23" t="s">
        <v>139</v>
      </c>
      <c r="D199" s="23" t="s">
        <v>140</v>
      </c>
      <c r="E199" s="23" t="s">
        <v>793</v>
      </c>
      <c r="F199" s="24"/>
      <c r="G199" s="24"/>
      <c r="H199" s="281">
        <v>885</v>
      </c>
      <c r="I199" s="276"/>
    </row>
    <row r="200" spans="1:9" ht="20.100000000000001" customHeight="1">
      <c r="A200" s="477"/>
      <c r="B200" s="22">
        <v>9</v>
      </c>
      <c r="C200" s="23" t="s">
        <v>43</v>
      </c>
      <c r="D200" s="23" t="s">
        <v>44</v>
      </c>
      <c r="E200" s="23" t="s">
        <v>794</v>
      </c>
      <c r="F200" s="24"/>
      <c r="G200" s="24"/>
      <c r="H200" s="281">
        <v>1500</v>
      </c>
      <c r="I200" s="276"/>
    </row>
    <row r="201" spans="1:9" ht="20.100000000000001" customHeight="1">
      <c r="A201" s="477"/>
      <c r="B201" s="22">
        <v>10</v>
      </c>
      <c r="C201" s="23" t="s">
        <v>43</v>
      </c>
      <c r="D201" s="23" t="s">
        <v>44</v>
      </c>
      <c r="E201" s="23" t="s">
        <v>795</v>
      </c>
      <c r="F201" s="24"/>
      <c r="G201" s="24"/>
      <c r="H201" s="281">
        <v>730</v>
      </c>
      <c r="I201" s="276"/>
    </row>
    <row r="202" spans="1:9" ht="20.100000000000001" customHeight="1">
      <c r="A202" s="477"/>
      <c r="B202" s="22">
        <v>10</v>
      </c>
      <c r="C202" s="23" t="s">
        <v>139</v>
      </c>
      <c r="D202" s="23" t="s">
        <v>140</v>
      </c>
      <c r="E202" s="23" t="s">
        <v>796</v>
      </c>
      <c r="F202" s="24"/>
      <c r="G202" s="24"/>
      <c r="H202" s="281">
        <v>59</v>
      </c>
      <c r="I202" s="276"/>
    </row>
    <row r="203" spans="1:9" ht="20.100000000000001" customHeight="1">
      <c r="A203" s="477"/>
      <c r="B203" s="22">
        <v>11</v>
      </c>
      <c r="C203" s="235" t="s">
        <v>96</v>
      </c>
      <c r="D203" s="235" t="s">
        <v>97</v>
      </c>
      <c r="E203" s="23" t="s">
        <v>797</v>
      </c>
      <c r="F203" s="236"/>
      <c r="G203" s="24"/>
      <c r="H203" s="281">
        <v>976</v>
      </c>
      <c r="I203" s="276"/>
    </row>
    <row r="204" spans="1:9" ht="20.100000000000001" customHeight="1">
      <c r="A204" s="477"/>
      <c r="B204" s="22">
        <v>11</v>
      </c>
      <c r="C204" s="235" t="s">
        <v>96</v>
      </c>
      <c r="D204" s="235" t="s">
        <v>97</v>
      </c>
      <c r="E204" s="23" t="s">
        <v>798</v>
      </c>
      <c r="F204" s="236"/>
      <c r="G204" s="24"/>
      <c r="H204" s="281">
        <v>2173</v>
      </c>
      <c r="I204" s="276"/>
    </row>
    <row r="205" spans="1:9" ht="20.100000000000001" customHeight="1">
      <c r="A205" s="477"/>
      <c r="B205" s="22">
        <v>11</v>
      </c>
      <c r="C205" s="235" t="s">
        <v>96</v>
      </c>
      <c r="D205" s="235" t="s">
        <v>97</v>
      </c>
      <c r="E205" s="23" t="s">
        <v>798</v>
      </c>
      <c r="F205" s="236"/>
      <c r="G205" s="24"/>
      <c r="H205" s="281">
        <v>118</v>
      </c>
      <c r="I205" s="276"/>
    </row>
    <row r="206" spans="1:9" ht="20.100000000000001" customHeight="1">
      <c r="A206" s="477"/>
      <c r="B206" s="22">
        <v>11</v>
      </c>
      <c r="C206" s="235" t="s">
        <v>96</v>
      </c>
      <c r="D206" s="235" t="s">
        <v>97</v>
      </c>
      <c r="E206" s="23" t="s">
        <v>799</v>
      </c>
      <c r="F206" s="236"/>
      <c r="G206" s="24"/>
      <c r="H206" s="281">
        <v>631.5</v>
      </c>
      <c r="I206" s="276"/>
    </row>
    <row r="207" spans="1:9" ht="20.100000000000001" customHeight="1">
      <c r="A207" s="477"/>
      <c r="B207" s="22">
        <v>11</v>
      </c>
      <c r="C207" s="235" t="s">
        <v>139</v>
      </c>
      <c r="D207" s="235" t="s">
        <v>140</v>
      </c>
      <c r="E207" s="23" t="s">
        <v>800</v>
      </c>
      <c r="F207" s="236"/>
      <c r="G207" s="24"/>
      <c r="H207" s="281">
        <v>370</v>
      </c>
      <c r="I207" s="276"/>
    </row>
    <row r="208" spans="1:9" ht="20.100000000000001" customHeight="1">
      <c r="A208" s="477"/>
      <c r="B208" s="22">
        <v>12</v>
      </c>
      <c r="C208" s="235" t="s">
        <v>139</v>
      </c>
      <c r="D208" s="235" t="s">
        <v>140</v>
      </c>
      <c r="E208" s="23" t="s">
        <v>800</v>
      </c>
      <c r="F208" s="236"/>
      <c r="G208" s="24"/>
      <c r="H208" s="281">
        <v>349</v>
      </c>
      <c r="I208" s="276"/>
    </row>
    <row r="209" spans="1:9" ht="20.100000000000001" customHeight="1">
      <c r="A209" s="477"/>
      <c r="B209" s="22">
        <v>12</v>
      </c>
      <c r="C209" s="235" t="s">
        <v>139</v>
      </c>
      <c r="D209" s="235" t="s">
        <v>140</v>
      </c>
      <c r="E209" s="23" t="s">
        <v>801</v>
      </c>
      <c r="F209" s="236"/>
      <c r="G209" s="24"/>
      <c r="H209" s="281">
        <v>165</v>
      </c>
      <c r="I209" s="276"/>
    </row>
    <row r="210" spans="1:9" ht="20.100000000000001" customHeight="1" thickBot="1">
      <c r="A210" s="477"/>
      <c r="B210" s="101"/>
      <c r="C210" s="512" t="s">
        <v>16</v>
      </c>
      <c r="D210" s="512"/>
      <c r="E210" s="513"/>
      <c r="F210" s="514"/>
      <c r="G210" s="184">
        <f>SUM(G200:G209)</f>
        <v>0</v>
      </c>
      <c r="H210" s="283">
        <f>SUM(H199:H209,H192:H197)</f>
        <v>13788.5</v>
      </c>
      <c r="I210" s="276"/>
    </row>
    <row r="211" spans="1:9" ht="20.100000000000001" customHeight="1">
      <c r="A211" s="477"/>
      <c r="B211" s="576" t="s">
        <v>698</v>
      </c>
      <c r="C211" s="577"/>
      <c r="D211" s="577"/>
      <c r="E211" s="577"/>
      <c r="F211" s="577"/>
      <c r="G211" s="577"/>
      <c r="H211" s="578"/>
      <c r="I211" s="276"/>
    </row>
    <row r="212" spans="1:9" ht="20.100000000000001" customHeight="1">
      <c r="A212" s="477"/>
      <c r="B212" s="218">
        <v>24</v>
      </c>
      <c r="C212" s="23" t="s">
        <v>43</v>
      </c>
      <c r="D212" s="23" t="s">
        <v>44</v>
      </c>
      <c r="E212" s="23" t="s">
        <v>802</v>
      </c>
      <c r="F212" s="24"/>
      <c r="G212" s="24"/>
      <c r="H212" s="311">
        <v>1500</v>
      </c>
      <c r="I212" s="276"/>
    </row>
    <row r="213" spans="1:9" ht="20.100000000000001" customHeight="1" thickBot="1">
      <c r="A213" s="477"/>
      <c r="B213" s="218">
        <v>30</v>
      </c>
      <c r="C213" s="23" t="s">
        <v>773</v>
      </c>
      <c r="D213" s="23" t="s">
        <v>160</v>
      </c>
      <c r="E213" s="23" t="s">
        <v>803</v>
      </c>
      <c r="F213" s="24"/>
      <c r="G213" s="24"/>
      <c r="H213" s="281">
        <v>1650</v>
      </c>
      <c r="I213" s="276"/>
    </row>
    <row r="214" spans="1:9" ht="20.100000000000001" customHeight="1">
      <c r="A214" s="477"/>
      <c r="B214" s="576" t="s">
        <v>761</v>
      </c>
      <c r="C214" s="577"/>
      <c r="D214" s="577"/>
      <c r="E214" s="577"/>
      <c r="F214" s="577"/>
      <c r="G214" s="577"/>
      <c r="H214" s="578"/>
      <c r="I214" s="276"/>
    </row>
    <row r="215" spans="1:9" ht="20.100000000000001" customHeight="1">
      <c r="A215" s="477"/>
      <c r="B215" s="125">
        <v>2</v>
      </c>
      <c r="C215" s="17" t="s">
        <v>773</v>
      </c>
      <c r="D215" s="17" t="s">
        <v>160</v>
      </c>
      <c r="E215" s="23" t="s">
        <v>803</v>
      </c>
      <c r="F215" s="96"/>
      <c r="G215" s="96"/>
      <c r="H215" s="282">
        <v>1650</v>
      </c>
      <c r="I215" s="276"/>
    </row>
    <row r="216" spans="1:9" ht="20.100000000000001" customHeight="1">
      <c r="A216" s="477"/>
      <c r="B216" s="22">
        <v>9</v>
      </c>
      <c r="C216" s="17" t="s">
        <v>773</v>
      </c>
      <c r="D216" s="23" t="s">
        <v>160</v>
      </c>
      <c r="E216" s="23" t="s">
        <v>803</v>
      </c>
      <c r="F216" s="24"/>
      <c r="G216" s="24"/>
      <c r="H216" s="281">
        <v>1650</v>
      </c>
      <c r="I216" s="276"/>
    </row>
    <row r="217" spans="1:9" ht="20.100000000000001" customHeight="1" thickBot="1">
      <c r="A217" s="477"/>
      <c r="B217" s="101"/>
      <c r="C217" s="512" t="s">
        <v>16</v>
      </c>
      <c r="D217" s="512"/>
      <c r="E217" s="513"/>
      <c r="F217" s="514"/>
      <c r="G217" s="184">
        <f>SUM(G207:G216)</f>
        <v>0</v>
      </c>
      <c r="H217" s="283">
        <f>SUM(H212:H213,H215:H216)</f>
        <v>6450</v>
      </c>
      <c r="I217" s="276"/>
    </row>
    <row r="218" spans="1:9" ht="20.100000000000001" customHeight="1">
      <c r="A218" s="477"/>
      <c r="B218" s="586"/>
      <c r="C218" s="587"/>
      <c r="D218" s="587"/>
      <c r="E218" s="587"/>
      <c r="F218" s="587"/>
      <c r="G218" s="587"/>
      <c r="H218" s="588"/>
      <c r="I218" s="276"/>
    </row>
    <row r="219" spans="1:9" ht="20.100000000000001" customHeight="1">
      <c r="A219" s="477"/>
      <c r="B219" s="22">
        <v>8</v>
      </c>
      <c r="C219" s="23" t="s">
        <v>43</v>
      </c>
      <c r="D219" s="23" t="s">
        <v>44</v>
      </c>
      <c r="E219" s="23" t="s">
        <v>804</v>
      </c>
      <c r="F219" s="24"/>
      <c r="G219" s="24"/>
      <c r="H219" s="281">
        <v>50</v>
      </c>
      <c r="I219" s="276"/>
    </row>
    <row r="220" spans="1:9" ht="20.100000000000001" customHeight="1">
      <c r="A220" s="477"/>
      <c r="B220" s="22">
        <v>9</v>
      </c>
      <c r="C220" s="23" t="s">
        <v>43</v>
      </c>
      <c r="D220" s="23" t="s">
        <v>44</v>
      </c>
      <c r="E220" s="23" t="s">
        <v>805</v>
      </c>
      <c r="F220" s="24"/>
      <c r="G220" s="24"/>
      <c r="H220" s="281">
        <v>1232</v>
      </c>
      <c r="I220" s="276"/>
    </row>
    <row r="221" spans="1:9" ht="20.100000000000001" customHeight="1">
      <c r="A221" s="477"/>
      <c r="B221" s="22">
        <v>9</v>
      </c>
      <c r="C221" s="23" t="s">
        <v>43</v>
      </c>
      <c r="D221" s="23" t="s">
        <v>44</v>
      </c>
      <c r="E221" s="23" t="s">
        <v>806</v>
      </c>
      <c r="F221" s="24"/>
      <c r="G221" s="24"/>
      <c r="H221" s="281">
        <v>250</v>
      </c>
      <c r="I221" s="276"/>
    </row>
    <row r="222" spans="1:9" ht="20.100000000000001" customHeight="1">
      <c r="A222" s="477"/>
      <c r="B222" s="22">
        <v>9</v>
      </c>
      <c r="C222" s="23" t="s">
        <v>96</v>
      </c>
      <c r="D222" s="23" t="s">
        <v>97</v>
      </c>
      <c r="E222" s="23" t="s">
        <v>136</v>
      </c>
      <c r="F222" s="24"/>
      <c r="G222" s="24"/>
      <c r="H222" s="281">
        <v>4575</v>
      </c>
      <c r="I222" s="276"/>
    </row>
    <row r="223" spans="1:9" ht="20.100000000000001" customHeight="1" thickBot="1">
      <c r="A223" s="477"/>
      <c r="B223" s="101"/>
      <c r="C223" s="512" t="s">
        <v>16</v>
      </c>
      <c r="D223" s="512"/>
      <c r="E223" s="513"/>
      <c r="F223" s="514"/>
      <c r="G223" s="184">
        <f>SUM(G213:G222)</f>
        <v>0</v>
      </c>
      <c r="H223" s="283">
        <f>SUM(H219:H222)</f>
        <v>6107</v>
      </c>
      <c r="I223" s="276"/>
    </row>
    <row r="224" spans="1:9" ht="20.100000000000001" customHeight="1">
      <c r="A224" s="477"/>
      <c r="B224" s="600"/>
      <c r="C224" s="601"/>
      <c r="D224" s="601"/>
      <c r="E224" s="601"/>
      <c r="F224" s="601"/>
      <c r="G224" s="601"/>
      <c r="H224" s="602"/>
      <c r="I224" s="276"/>
    </row>
    <row r="225" spans="1:9" ht="20.100000000000001" customHeight="1">
      <c r="A225" s="477"/>
      <c r="B225" s="22">
        <v>5</v>
      </c>
      <c r="C225" s="23" t="s">
        <v>807</v>
      </c>
      <c r="D225" s="23" t="s">
        <v>808</v>
      </c>
      <c r="E225" s="23" t="s">
        <v>809</v>
      </c>
      <c r="F225" s="24"/>
      <c r="G225" s="24"/>
      <c r="H225" s="281">
        <v>17773.77</v>
      </c>
      <c r="I225" s="276"/>
    </row>
    <row r="226" spans="1:9" ht="20.100000000000001" customHeight="1">
      <c r="A226" s="477"/>
      <c r="B226" s="22">
        <v>5</v>
      </c>
      <c r="C226" s="23" t="s">
        <v>807</v>
      </c>
      <c r="D226" s="23" t="s">
        <v>808</v>
      </c>
      <c r="E226" s="23" t="s">
        <v>809</v>
      </c>
      <c r="F226" s="24"/>
      <c r="G226" s="24"/>
      <c r="H226" s="281">
        <v>29259.15</v>
      </c>
      <c r="I226" s="276"/>
    </row>
    <row r="227" spans="1:9" ht="20.100000000000001" customHeight="1">
      <c r="A227" s="477"/>
      <c r="B227" s="22">
        <v>6</v>
      </c>
      <c r="C227" s="23" t="s">
        <v>807</v>
      </c>
      <c r="D227" s="23" t="s">
        <v>808</v>
      </c>
      <c r="E227" s="229" t="s">
        <v>810</v>
      </c>
      <c r="F227" s="24"/>
      <c r="G227" s="24"/>
      <c r="H227" s="281">
        <v>8390</v>
      </c>
      <c r="I227" s="276"/>
    </row>
    <row r="228" spans="1:9" ht="20.100000000000001" customHeight="1">
      <c r="A228" s="477"/>
      <c r="B228" s="22">
        <v>7</v>
      </c>
      <c r="C228" s="23" t="s">
        <v>807</v>
      </c>
      <c r="D228" s="23" t="s">
        <v>808</v>
      </c>
      <c r="E228" s="23" t="s">
        <v>809</v>
      </c>
      <c r="F228" s="24"/>
      <c r="G228" s="24"/>
      <c r="H228" s="281">
        <v>1182.3499999999999</v>
      </c>
      <c r="I228" s="276"/>
    </row>
    <row r="229" spans="1:9" ht="20.100000000000001" customHeight="1">
      <c r="A229" s="477"/>
      <c r="B229" s="22">
        <v>10</v>
      </c>
      <c r="C229" s="23" t="s">
        <v>807</v>
      </c>
      <c r="D229" s="23" t="s">
        <v>808</v>
      </c>
      <c r="E229" s="23" t="s">
        <v>811</v>
      </c>
      <c r="F229" s="24"/>
      <c r="G229" s="24"/>
      <c r="H229" s="281">
        <v>4325</v>
      </c>
      <c r="I229" s="276"/>
    </row>
    <row r="230" spans="1:9" ht="20.100000000000001" customHeight="1">
      <c r="A230" s="477"/>
      <c r="B230" s="22">
        <v>17</v>
      </c>
      <c r="C230" s="23" t="s">
        <v>807</v>
      </c>
      <c r="D230" s="23" t="s">
        <v>808</v>
      </c>
      <c r="E230" s="23" t="s">
        <v>811</v>
      </c>
      <c r="F230" s="24"/>
      <c r="G230" s="24"/>
      <c r="H230" s="281">
        <v>12245</v>
      </c>
      <c r="I230" s="276"/>
    </row>
    <row r="231" spans="1:9" ht="20.100000000000001" customHeight="1">
      <c r="A231" s="477"/>
      <c r="B231" s="22">
        <v>17</v>
      </c>
      <c r="C231" s="23" t="s">
        <v>807</v>
      </c>
      <c r="D231" s="23" t="s">
        <v>808</v>
      </c>
      <c r="E231" s="23" t="s">
        <v>812</v>
      </c>
      <c r="F231" s="24"/>
      <c r="G231" s="24"/>
      <c r="H231" s="281">
        <v>5873</v>
      </c>
      <c r="I231" s="276"/>
    </row>
    <row r="232" spans="1:9" ht="20.100000000000001" customHeight="1">
      <c r="A232" s="477"/>
      <c r="B232" s="22">
        <v>17</v>
      </c>
      <c r="C232" s="23" t="s">
        <v>807</v>
      </c>
      <c r="D232" s="23" t="s">
        <v>808</v>
      </c>
      <c r="E232" s="23" t="s">
        <v>813</v>
      </c>
      <c r="F232" s="24"/>
      <c r="G232" s="24"/>
      <c r="H232" s="281">
        <v>14449</v>
      </c>
      <c r="I232" s="276"/>
    </row>
    <row r="233" spans="1:9" ht="20.100000000000001" customHeight="1">
      <c r="A233" s="477"/>
      <c r="B233" s="22">
        <v>17</v>
      </c>
      <c r="C233" s="23" t="s">
        <v>807</v>
      </c>
      <c r="D233" s="23" t="s">
        <v>808</v>
      </c>
      <c r="E233" s="23" t="s">
        <v>814</v>
      </c>
      <c r="F233" s="24"/>
      <c r="G233" s="24"/>
      <c r="H233" s="281">
        <v>1024</v>
      </c>
      <c r="I233" s="276"/>
    </row>
    <row r="234" spans="1:9" ht="20.100000000000001" customHeight="1">
      <c r="A234" s="477"/>
      <c r="B234" s="22">
        <v>17</v>
      </c>
      <c r="C234" s="23" t="s">
        <v>807</v>
      </c>
      <c r="D234" s="23" t="s">
        <v>808</v>
      </c>
      <c r="E234" s="23" t="s">
        <v>814</v>
      </c>
      <c r="F234" s="24"/>
      <c r="G234" s="24"/>
      <c r="H234" s="281">
        <v>1067</v>
      </c>
      <c r="I234" s="276"/>
    </row>
    <row r="235" spans="1:9" ht="20.100000000000001" customHeight="1">
      <c r="A235" s="477"/>
      <c r="B235" s="22">
        <v>17</v>
      </c>
      <c r="C235" s="23" t="s">
        <v>807</v>
      </c>
      <c r="D235" s="23" t="s">
        <v>808</v>
      </c>
      <c r="E235" s="23" t="s">
        <v>815</v>
      </c>
      <c r="F235" s="24"/>
      <c r="G235" s="24"/>
      <c r="H235" s="281">
        <v>25000</v>
      </c>
      <c r="I235" s="276"/>
    </row>
    <row r="236" spans="1:9" ht="20.100000000000001" customHeight="1" thickBot="1">
      <c r="A236" s="477"/>
      <c r="B236" s="101"/>
      <c r="C236" s="512" t="s">
        <v>16</v>
      </c>
      <c r="D236" s="512"/>
      <c r="E236" s="513"/>
      <c r="F236" s="514"/>
      <c r="G236" s="184">
        <f>SUM(G226:G235)</f>
        <v>0</v>
      </c>
      <c r="H236" s="283">
        <f>SUM(H225:H235)</f>
        <v>120588.26999999999</v>
      </c>
      <c r="I236" s="276"/>
    </row>
    <row r="237" spans="1:9" ht="20.100000000000001" customHeight="1">
      <c r="A237" s="477"/>
      <c r="B237" s="600"/>
      <c r="C237" s="601"/>
      <c r="D237" s="601"/>
      <c r="E237" s="601"/>
      <c r="F237" s="601"/>
      <c r="G237" s="601"/>
      <c r="H237" s="602"/>
      <c r="I237" s="276"/>
    </row>
    <row r="238" spans="1:9" ht="20.100000000000001" customHeight="1">
      <c r="A238" s="477"/>
      <c r="B238" s="22">
        <v>15</v>
      </c>
      <c r="C238" s="23" t="s">
        <v>112</v>
      </c>
      <c r="D238" s="23" t="s">
        <v>113</v>
      </c>
      <c r="E238" s="23" t="s">
        <v>816</v>
      </c>
      <c r="F238" s="24"/>
      <c r="G238" s="24"/>
      <c r="H238" s="281">
        <v>6928</v>
      </c>
      <c r="I238" s="276"/>
    </row>
    <row r="239" spans="1:9" ht="20.100000000000001" customHeight="1">
      <c r="A239" s="477"/>
      <c r="B239" s="22">
        <v>16</v>
      </c>
      <c r="C239" s="23" t="s">
        <v>112</v>
      </c>
      <c r="D239" s="23" t="s">
        <v>113</v>
      </c>
      <c r="E239" s="23" t="s">
        <v>817</v>
      </c>
      <c r="F239" s="24"/>
      <c r="G239" s="24"/>
      <c r="H239" s="281">
        <v>14804</v>
      </c>
      <c r="I239" s="276"/>
    </row>
    <row r="240" spans="1:9" ht="20.100000000000001" customHeight="1">
      <c r="A240" s="477"/>
      <c r="B240" s="22">
        <v>16</v>
      </c>
      <c r="C240" s="23" t="s">
        <v>112</v>
      </c>
      <c r="D240" s="23" t="s">
        <v>113</v>
      </c>
      <c r="E240" s="23" t="s">
        <v>816</v>
      </c>
      <c r="F240" s="24"/>
      <c r="G240" s="24"/>
      <c r="H240" s="281">
        <v>954</v>
      </c>
      <c r="I240" s="276"/>
    </row>
    <row r="241" spans="1:9" ht="20.100000000000001" customHeight="1">
      <c r="A241" s="477"/>
      <c r="B241" s="22">
        <v>17</v>
      </c>
      <c r="C241" s="23" t="s">
        <v>112</v>
      </c>
      <c r="D241" s="23" t="s">
        <v>113</v>
      </c>
      <c r="E241" s="23" t="s">
        <v>818</v>
      </c>
      <c r="F241" s="24"/>
      <c r="G241" s="24"/>
      <c r="H241" s="281">
        <v>7899.81</v>
      </c>
      <c r="I241" s="276"/>
    </row>
    <row r="242" spans="1:9" ht="20.100000000000001" customHeight="1">
      <c r="A242" s="477"/>
      <c r="B242" s="22">
        <v>17</v>
      </c>
      <c r="C242" s="23" t="s">
        <v>43</v>
      </c>
      <c r="D242" s="23" t="s">
        <v>44</v>
      </c>
      <c r="E242" s="23" t="s">
        <v>819</v>
      </c>
      <c r="F242" s="24"/>
      <c r="G242" s="24"/>
      <c r="H242" s="281">
        <v>1000</v>
      </c>
      <c r="I242" s="276"/>
    </row>
    <row r="243" spans="1:9" ht="20.100000000000001" customHeight="1">
      <c r="A243" s="477"/>
      <c r="B243" s="22">
        <v>17</v>
      </c>
      <c r="C243" s="23" t="s">
        <v>112</v>
      </c>
      <c r="D243" s="23" t="s">
        <v>113</v>
      </c>
      <c r="E243" s="23" t="s">
        <v>816</v>
      </c>
      <c r="F243" s="24"/>
      <c r="G243" s="24"/>
      <c r="H243" s="281">
        <v>390</v>
      </c>
      <c r="I243" s="276"/>
    </row>
    <row r="244" spans="1:9" ht="20.100000000000001" customHeight="1" thickBot="1">
      <c r="A244" s="477"/>
      <c r="B244" s="101"/>
      <c r="C244" s="512" t="s">
        <v>16</v>
      </c>
      <c r="D244" s="512"/>
      <c r="E244" s="513"/>
      <c r="F244" s="514"/>
      <c r="G244" s="184">
        <f>SUM(G234:G243)</f>
        <v>0</v>
      </c>
      <c r="H244" s="283">
        <f>SUM(H238:H243)</f>
        <v>31975.81</v>
      </c>
      <c r="I244" s="276"/>
    </row>
    <row r="245" spans="1:9" ht="20.100000000000001" customHeight="1">
      <c r="A245" s="477"/>
      <c r="B245" s="600"/>
      <c r="C245" s="601"/>
      <c r="D245" s="601"/>
      <c r="E245" s="601"/>
      <c r="F245" s="601"/>
      <c r="G245" s="601"/>
      <c r="H245" s="602"/>
      <c r="I245" s="276"/>
    </row>
    <row r="246" spans="1:9" ht="20.100000000000001" customHeight="1">
      <c r="A246" s="477"/>
      <c r="B246" s="22">
        <v>12</v>
      </c>
      <c r="C246" s="235" t="s">
        <v>139</v>
      </c>
      <c r="D246" s="235" t="s">
        <v>140</v>
      </c>
      <c r="E246" s="23" t="s">
        <v>820</v>
      </c>
      <c r="F246" s="236"/>
      <c r="G246" s="24"/>
      <c r="H246" s="281">
        <v>160</v>
      </c>
      <c r="I246" s="276"/>
    </row>
    <row r="247" spans="1:9" ht="20.100000000000001" customHeight="1">
      <c r="A247" s="477"/>
      <c r="B247" s="22">
        <v>15</v>
      </c>
      <c r="C247" s="235" t="s">
        <v>43</v>
      </c>
      <c r="D247" s="235" t="s">
        <v>44</v>
      </c>
      <c r="E247" s="23" t="s">
        <v>821</v>
      </c>
      <c r="F247" s="236"/>
      <c r="G247" s="24"/>
      <c r="H247" s="281">
        <v>1200</v>
      </c>
      <c r="I247" s="276"/>
    </row>
    <row r="248" spans="1:9" ht="20.100000000000001" customHeight="1">
      <c r="A248" s="477"/>
      <c r="B248" s="22">
        <v>15</v>
      </c>
      <c r="C248" s="235" t="s">
        <v>481</v>
      </c>
      <c r="D248" s="235" t="s">
        <v>421</v>
      </c>
      <c r="E248" s="23" t="s">
        <v>822</v>
      </c>
      <c r="F248" s="236"/>
      <c r="G248" s="24"/>
      <c r="H248" s="281">
        <v>2000</v>
      </c>
      <c r="I248" s="276"/>
    </row>
    <row r="249" spans="1:9" ht="20.100000000000001" customHeight="1">
      <c r="A249" s="477"/>
      <c r="B249" s="22">
        <v>16</v>
      </c>
      <c r="C249" s="23" t="s">
        <v>647</v>
      </c>
      <c r="D249" s="23" t="s">
        <v>648</v>
      </c>
      <c r="E249" s="23" t="s">
        <v>823</v>
      </c>
      <c r="F249" s="24"/>
      <c r="G249" s="24"/>
      <c r="H249" s="281">
        <v>300</v>
      </c>
      <c r="I249" s="276"/>
    </row>
    <row r="250" spans="1:9" ht="20.100000000000001" customHeight="1">
      <c r="A250" s="477"/>
      <c r="B250" s="22">
        <v>16</v>
      </c>
      <c r="C250" s="23" t="s">
        <v>139</v>
      </c>
      <c r="D250" s="23" t="s">
        <v>140</v>
      </c>
      <c r="E250" s="23" t="s">
        <v>824</v>
      </c>
      <c r="F250" s="24"/>
      <c r="G250" s="24"/>
      <c r="H250" s="281">
        <v>500</v>
      </c>
      <c r="I250" s="276"/>
    </row>
    <row r="251" spans="1:9" ht="20.100000000000001" customHeight="1">
      <c r="A251" s="477"/>
      <c r="B251" s="22">
        <v>17</v>
      </c>
      <c r="C251" s="23" t="s">
        <v>139</v>
      </c>
      <c r="D251" s="23" t="s">
        <v>140</v>
      </c>
      <c r="E251" s="23" t="s">
        <v>825</v>
      </c>
      <c r="F251" s="24"/>
      <c r="G251" s="24"/>
      <c r="H251" s="281">
        <v>390</v>
      </c>
      <c r="I251" s="276"/>
    </row>
    <row r="252" spans="1:9" ht="20.100000000000001" customHeight="1">
      <c r="A252" s="477"/>
      <c r="B252" s="22">
        <v>17</v>
      </c>
      <c r="C252" s="23" t="s">
        <v>730</v>
      </c>
      <c r="D252" s="23" t="s">
        <v>731</v>
      </c>
      <c r="E252" s="23" t="s">
        <v>826</v>
      </c>
      <c r="F252" s="24"/>
      <c r="G252" s="24"/>
      <c r="H252" s="281">
        <v>209.72</v>
      </c>
      <c r="I252" s="276"/>
    </row>
    <row r="253" spans="1:9" ht="20.100000000000001" customHeight="1">
      <c r="A253" s="477"/>
      <c r="B253" s="22">
        <v>17</v>
      </c>
      <c r="C253" s="23" t="s">
        <v>69</v>
      </c>
      <c r="D253" s="23" t="s">
        <v>70</v>
      </c>
      <c r="E253" s="23" t="s">
        <v>827</v>
      </c>
      <c r="F253" s="24"/>
      <c r="G253" s="24"/>
      <c r="H253" s="281">
        <v>148.33000000000001</v>
      </c>
      <c r="I253" s="276"/>
    </row>
    <row r="254" spans="1:9" ht="20.100000000000001" customHeight="1">
      <c r="A254" s="477"/>
      <c r="B254" s="22">
        <v>17</v>
      </c>
      <c r="C254" s="23" t="s">
        <v>69</v>
      </c>
      <c r="D254" s="23" t="s">
        <v>70</v>
      </c>
      <c r="E254" s="23" t="s">
        <v>827</v>
      </c>
      <c r="F254" s="24"/>
      <c r="G254" s="24"/>
      <c r="H254" s="281">
        <v>1094.08</v>
      </c>
      <c r="I254" s="276"/>
    </row>
    <row r="255" spans="1:9" ht="20.100000000000001" customHeight="1">
      <c r="A255" s="477"/>
      <c r="B255" s="22">
        <v>17</v>
      </c>
      <c r="C255" s="23" t="s">
        <v>43</v>
      </c>
      <c r="D255" s="23" t="s">
        <v>44</v>
      </c>
      <c r="E255" s="23" t="s">
        <v>828</v>
      </c>
      <c r="F255" s="24"/>
      <c r="G255" s="24"/>
      <c r="H255" s="281">
        <v>1640</v>
      </c>
      <c r="I255" s="276"/>
    </row>
    <row r="256" spans="1:9" ht="20.100000000000001" customHeight="1">
      <c r="A256" s="477"/>
      <c r="B256" s="22">
        <v>18</v>
      </c>
      <c r="C256" s="23" t="s">
        <v>112</v>
      </c>
      <c r="D256" s="23" t="s">
        <v>113</v>
      </c>
      <c r="E256" s="23" t="s">
        <v>829</v>
      </c>
      <c r="F256" s="24"/>
      <c r="G256" s="24"/>
      <c r="H256" s="281">
        <v>490</v>
      </c>
      <c r="I256" s="276"/>
    </row>
    <row r="257" spans="1:9" ht="20.100000000000001" customHeight="1" thickBot="1">
      <c r="A257" s="477"/>
      <c r="B257" s="101"/>
      <c r="C257" s="512" t="s">
        <v>16</v>
      </c>
      <c r="D257" s="512"/>
      <c r="E257" s="513"/>
      <c r="F257" s="514"/>
      <c r="G257" s="184">
        <f>SUM(G247:G256)</f>
        <v>0</v>
      </c>
      <c r="H257" s="283">
        <f>SUM(H246:H256)</f>
        <v>8132.13</v>
      </c>
      <c r="I257" s="276"/>
    </row>
    <row r="258" spans="1:9" ht="20.100000000000001" customHeight="1">
      <c r="A258" s="477"/>
      <c r="B258" s="600"/>
      <c r="C258" s="601"/>
      <c r="D258" s="601"/>
      <c r="E258" s="601"/>
      <c r="F258" s="601"/>
      <c r="G258" s="601"/>
      <c r="H258" s="602"/>
      <c r="I258" s="276"/>
    </row>
    <row r="259" spans="1:9" ht="20.100000000000001" customHeight="1">
      <c r="A259" s="477"/>
      <c r="B259" s="22">
        <v>13</v>
      </c>
      <c r="C259" s="235" t="s">
        <v>139</v>
      </c>
      <c r="D259" s="235" t="s">
        <v>140</v>
      </c>
      <c r="E259" s="23" t="s">
        <v>825</v>
      </c>
      <c r="F259" s="236"/>
      <c r="G259" s="24"/>
      <c r="H259" s="281">
        <v>2084</v>
      </c>
      <c r="I259" s="276"/>
    </row>
    <row r="260" spans="1:9" ht="20.100000000000001" customHeight="1">
      <c r="A260" s="477"/>
      <c r="B260" s="22">
        <v>13</v>
      </c>
      <c r="C260" s="235" t="s">
        <v>96</v>
      </c>
      <c r="D260" s="235" t="s">
        <v>97</v>
      </c>
      <c r="E260" s="23" t="s">
        <v>830</v>
      </c>
      <c r="F260" s="236"/>
      <c r="G260" s="24"/>
      <c r="H260" s="281">
        <v>2225</v>
      </c>
      <c r="I260" s="276"/>
    </row>
    <row r="261" spans="1:9" ht="20.100000000000001" customHeight="1">
      <c r="A261" s="477"/>
      <c r="B261" s="22">
        <v>17</v>
      </c>
      <c r="C261" s="23" t="s">
        <v>43</v>
      </c>
      <c r="D261" s="23" t="s">
        <v>44</v>
      </c>
      <c r="E261" s="23" t="s">
        <v>831</v>
      </c>
      <c r="F261" s="24"/>
      <c r="G261" s="24"/>
      <c r="H261" s="281">
        <v>1530</v>
      </c>
      <c r="I261" s="276"/>
    </row>
    <row r="262" spans="1:9" ht="20.100000000000001" customHeight="1">
      <c r="A262" s="477"/>
      <c r="B262" s="22">
        <v>17</v>
      </c>
      <c r="C262" s="23" t="s">
        <v>43</v>
      </c>
      <c r="D262" s="23" t="s">
        <v>44</v>
      </c>
      <c r="E262" s="23" t="s">
        <v>832</v>
      </c>
      <c r="F262" s="24"/>
      <c r="G262" s="24"/>
      <c r="H262" s="281">
        <v>750</v>
      </c>
      <c r="I262" s="276"/>
    </row>
    <row r="263" spans="1:9" ht="20.100000000000001" customHeight="1" thickBot="1">
      <c r="A263" s="477"/>
      <c r="B263" s="101"/>
      <c r="C263" s="512" t="s">
        <v>16</v>
      </c>
      <c r="D263" s="512"/>
      <c r="E263" s="513"/>
      <c r="F263" s="514"/>
      <c r="G263" s="184">
        <f>SUM(G253:G262)</f>
        <v>0</v>
      </c>
      <c r="H263" s="283">
        <f>SUM(H259:H262)</f>
        <v>6589</v>
      </c>
      <c r="I263" s="276"/>
    </row>
    <row r="264" spans="1:9" ht="20.100000000000001" customHeight="1">
      <c r="A264" s="477"/>
      <c r="B264" s="600"/>
      <c r="C264" s="601"/>
      <c r="D264" s="601"/>
      <c r="E264" s="601"/>
      <c r="F264" s="601"/>
      <c r="G264" s="601"/>
      <c r="H264" s="602"/>
      <c r="I264" s="276"/>
    </row>
    <row r="265" spans="1:9" ht="20.100000000000001" customHeight="1">
      <c r="A265" s="477"/>
      <c r="B265" s="22">
        <v>18</v>
      </c>
      <c r="C265" s="23" t="s">
        <v>112</v>
      </c>
      <c r="D265" s="23" t="s">
        <v>113</v>
      </c>
      <c r="E265" s="23" t="s">
        <v>833</v>
      </c>
      <c r="F265" s="24"/>
      <c r="G265" s="24"/>
      <c r="H265" s="281">
        <v>520</v>
      </c>
      <c r="I265" s="276"/>
    </row>
    <row r="266" spans="1:9" ht="20.100000000000001" customHeight="1">
      <c r="A266" s="477"/>
      <c r="B266" s="22">
        <v>18</v>
      </c>
      <c r="C266" s="23" t="s">
        <v>213</v>
      </c>
      <c r="D266" s="23" t="s">
        <v>214</v>
      </c>
      <c r="E266" s="23" t="s">
        <v>834</v>
      </c>
      <c r="F266" s="24"/>
      <c r="G266" s="24"/>
      <c r="H266" s="281">
        <v>741</v>
      </c>
      <c r="I266" s="276"/>
    </row>
    <row r="267" spans="1:9" ht="20.100000000000001" customHeight="1">
      <c r="A267" s="477"/>
      <c r="B267" s="22">
        <v>19</v>
      </c>
      <c r="C267" s="23" t="s">
        <v>213</v>
      </c>
      <c r="D267" s="23" t="s">
        <v>214</v>
      </c>
      <c r="E267" s="23" t="s">
        <v>835</v>
      </c>
      <c r="F267" s="24"/>
      <c r="G267" s="24"/>
      <c r="H267" s="281">
        <v>863.49</v>
      </c>
      <c r="I267" s="276"/>
    </row>
    <row r="268" spans="1:9" ht="20.100000000000001" customHeight="1">
      <c r="A268" s="477"/>
      <c r="B268" s="22">
        <v>19</v>
      </c>
      <c r="C268" s="23" t="s">
        <v>112</v>
      </c>
      <c r="D268" s="23" t="s">
        <v>113</v>
      </c>
      <c r="E268" s="23" t="s">
        <v>836</v>
      </c>
      <c r="F268" s="24"/>
      <c r="G268" s="24"/>
      <c r="H268" s="281">
        <v>47568</v>
      </c>
      <c r="I268" s="276"/>
    </row>
    <row r="269" spans="1:9" ht="20.100000000000001" customHeight="1">
      <c r="A269" s="477"/>
      <c r="B269" s="22">
        <v>19</v>
      </c>
      <c r="C269" s="23" t="s">
        <v>112</v>
      </c>
      <c r="D269" s="23" t="s">
        <v>113</v>
      </c>
      <c r="E269" s="23" t="s">
        <v>837</v>
      </c>
      <c r="F269" s="24"/>
      <c r="G269" s="24"/>
      <c r="H269" s="281">
        <v>3584</v>
      </c>
      <c r="I269" s="276"/>
    </row>
    <row r="270" spans="1:9" ht="20.100000000000001" customHeight="1">
      <c r="A270" s="477"/>
      <c r="B270" s="22">
        <v>19</v>
      </c>
      <c r="C270" s="23" t="s">
        <v>96</v>
      </c>
      <c r="D270" s="23" t="s">
        <v>97</v>
      </c>
      <c r="E270" s="23" t="s">
        <v>838</v>
      </c>
      <c r="F270" s="24"/>
      <c r="G270" s="24"/>
      <c r="H270" s="281">
        <v>585</v>
      </c>
      <c r="I270" s="276"/>
    </row>
    <row r="271" spans="1:9" ht="20.100000000000001" customHeight="1">
      <c r="A271" s="477"/>
      <c r="B271" s="22">
        <v>19</v>
      </c>
      <c r="C271" s="23" t="s">
        <v>112</v>
      </c>
      <c r="D271" s="23" t="s">
        <v>113</v>
      </c>
      <c r="E271" s="23" t="s">
        <v>839</v>
      </c>
      <c r="F271" s="24"/>
      <c r="G271" s="24"/>
      <c r="H271" s="281">
        <v>680</v>
      </c>
      <c r="I271" s="276"/>
    </row>
    <row r="272" spans="1:9" ht="20.100000000000001" customHeight="1">
      <c r="A272" s="477"/>
      <c r="B272" s="22">
        <v>19</v>
      </c>
      <c r="C272" s="23" t="s">
        <v>112</v>
      </c>
      <c r="D272" s="23" t="s">
        <v>113</v>
      </c>
      <c r="E272" s="23" t="s">
        <v>840</v>
      </c>
      <c r="F272" s="24"/>
      <c r="G272" s="24"/>
      <c r="H272" s="281">
        <v>125</v>
      </c>
      <c r="I272" s="276"/>
    </row>
    <row r="273" spans="1:9" ht="20.100000000000001" customHeight="1">
      <c r="A273" s="477"/>
      <c r="B273" s="22">
        <v>19</v>
      </c>
      <c r="C273" s="23" t="s">
        <v>43</v>
      </c>
      <c r="D273" s="23" t="s">
        <v>44</v>
      </c>
      <c r="E273" s="23" t="s">
        <v>841</v>
      </c>
      <c r="F273" s="24"/>
      <c r="G273" s="24"/>
      <c r="H273" s="281">
        <v>300</v>
      </c>
      <c r="I273" s="276"/>
    </row>
    <row r="274" spans="1:9" ht="20.100000000000001" customHeight="1">
      <c r="A274" s="477"/>
      <c r="B274" s="22">
        <v>19</v>
      </c>
      <c r="C274" s="23" t="s">
        <v>139</v>
      </c>
      <c r="D274" s="23" t="s">
        <v>140</v>
      </c>
      <c r="E274" s="23" t="s">
        <v>842</v>
      </c>
      <c r="F274" s="24"/>
      <c r="G274" s="24"/>
      <c r="H274" s="281">
        <v>2844</v>
      </c>
      <c r="I274" s="276"/>
    </row>
    <row r="275" spans="1:9" ht="20.100000000000001" customHeight="1">
      <c r="A275" s="477"/>
      <c r="B275" s="22">
        <v>19</v>
      </c>
      <c r="C275" s="23" t="s">
        <v>139</v>
      </c>
      <c r="D275" s="23" t="s">
        <v>140</v>
      </c>
      <c r="E275" s="23" t="s">
        <v>843</v>
      </c>
      <c r="F275" s="24"/>
      <c r="G275" s="24"/>
      <c r="H275" s="281">
        <v>474</v>
      </c>
      <c r="I275" s="276"/>
    </row>
    <row r="276" spans="1:9" ht="20.100000000000001" customHeight="1" thickBot="1">
      <c r="A276" s="477"/>
      <c r="B276" s="101"/>
      <c r="C276" s="512" t="s">
        <v>16</v>
      </c>
      <c r="D276" s="512"/>
      <c r="E276" s="513"/>
      <c r="F276" s="514"/>
      <c r="G276" s="184">
        <f>SUM(G266:G275)</f>
        <v>0</v>
      </c>
      <c r="H276" s="283">
        <f>SUM(H265:H275)</f>
        <v>58284.49</v>
      </c>
      <c r="I276" s="276"/>
    </row>
    <row r="277" spans="1:9" ht="20.100000000000001" customHeight="1">
      <c r="A277" s="477"/>
      <c r="B277" s="618"/>
      <c r="C277" s="618"/>
      <c r="D277" s="618"/>
      <c r="E277" s="618"/>
      <c r="F277" s="618"/>
      <c r="G277" s="618"/>
      <c r="H277" s="619"/>
      <c r="I277" s="276"/>
    </row>
    <row r="278" spans="1:9" ht="20.100000000000001" customHeight="1">
      <c r="A278" s="477"/>
      <c r="B278" s="22">
        <v>4</v>
      </c>
      <c r="C278" s="23" t="s">
        <v>213</v>
      </c>
      <c r="D278" s="23" t="s">
        <v>214</v>
      </c>
      <c r="E278" s="229" t="s">
        <v>844</v>
      </c>
      <c r="F278" s="24"/>
      <c r="G278" s="24"/>
      <c r="H278" s="281">
        <v>1216.04</v>
      </c>
      <c r="I278" s="276"/>
    </row>
    <row r="279" spans="1:9" ht="20.100000000000001" customHeight="1">
      <c r="A279" s="477"/>
      <c r="B279" s="22">
        <v>9</v>
      </c>
      <c r="C279" s="23" t="s">
        <v>139</v>
      </c>
      <c r="D279" s="23" t="s">
        <v>140</v>
      </c>
      <c r="E279" s="229" t="s">
        <v>845</v>
      </c>
      <c r="F279" s="24"/>
      <c r="G279" s="24"/>
      <c r="H279" s="281">
        <v>1050</v>
      </c>
      <c r="I279" s="276"/>
    </row>
    <row r="280" spans="1:9" ht="20.100000000000001" customHeight="1">
      <c r="A280" s="477"/>
      <c r="B280" s="22">
        <v>19</v>
      </c>
      <c r="C280" s="23" t="s">
        <v>43</v>
      </c>
      <c r="D280" s="23" t="s">
        <v>44</v>
      </c>
      <c r="E280" s="229" t="s">
        <v>846</v>
      </c>
      <c r="F280" s="24"/>
      <c r="G280" s="24"/>
      <c r="H280" s="281">
        <v>1500</v>
      </c>
      <c r="I280" s="276"/>
    </row>
    <row r="281" spans="1:9" ht="20.100000000000001" customHeight="1">
      <c r="A281" s="477"/>
      <c r="B281" s="22">
        <v>19</v>
      </c>
      <c r="C281" s="23" t="s">
        <v>139</v>
      </c>
      <c r="D281" s="23" t="s">
        <v>140</v>
      </c>
      <c r="E281" s="229" t="s">
        <v>847</v>
      </c>
      <c r="F281" s="24"/>
      <c r="G281" s="24"/>
      <c r="H281" s="281">
        <v>3173</v>
      </c>
      <c r="I281" s="276"/>
    </row>
    <row r="282" spans="1:9" ht="20.100000000000001" customHeight="1">
      <c r="A282" s="477"/>
      <c r="B282" s="22">
        <v>20</v>
      </c>
      <c r="C282" s="23" t="s">
        <v>139</v>
      </c>
      <c r="D282" s="23" t="s">
        <v>140</v>
      </c>
      <c r="E282" s="229" t="s">
        <v>848</v>
      </c>
      <c r="F282" s="24"/>
      <c r="G282" s="24"/>
      <c r="H282" s="281">
        <v>1020</v>
      </c>
      <c r="I282" s="276"/>
    </row>
    <row r="283" spans="1:9" ht="20.100000000000001" customHeight="1">
      <c r="A283" s="477"/>
      <c r="B283" s="22">
        <v>21</v>
      </c>
      <c r="C283" s="23" t="s">
        <v>213</v>
      </c>
      <c r="D283" s="23" t="s">
        <v>214</v>
      </c>
      <c r="E283" s="23" t="s">
        <v>849</v>
      </c>
      <c r="F283" s="24"/>
      <c r="G283" s="24"/>
      <c r="H283" s="281">
        <v>37</v>
      </c>
      <c r="I283" s="276"/>
    </row>
    <row r="284" spans="1:9" ht="20.100000000000001" customHeight="1">
      <c r="A284" s="477"/>
      <c r="B284" s="22">
        <v>21</v>
      </c>
      <c r="C284" s="23" t="s">
        <v>112</v>
      </c>
      <c r="D284" s="23" t="s">
        <v>113</v>
      </c>
      <c r="E284" s="23" t="s">
        <v>850</v>
      </c>
      <c r="F284" s="24"/>
      <c r="G284" s="24"/>
      <c r="H284" s="281">
        <v>584</v>
      </c>
      <c r="I284" s="276"/>
    </row>
    <row r="285" spans="1:9" ht="20.100000000000001" customHeight="1">
      <c r="A285" s="477"/>
      <c r="B285" s="22">
        <v>21</v>
      </c>
      <c r="C285" s="23" t="s">
        <v>210</v>
      </c>
      <c r="D285" s="23" t="s">
        <v>211</v>
      </c>
      <c r="E285" s="23" t="s">
        <v>851</v>
      </c>
      <c r="F285" s="24"/>
      <c r="G285" s="24"/>
      <c r="H285" s="281">
        <v>500</v>
      </c>
      <c r="I285" s="276"/>
    </row>
    <row r="286" spans="1:9" ht="20.100000000000001" customHeight="1">
      <c r="A286" s="477"/>
      <c r="B286" s="22">
        <v>23</v>
      </c>
      <c r="C286" s="23" t="s">
        <v>213</v>
      </c>
      <c r="D286" s="23" t="s">
        <v>214</v>
      </c>
      <c r="E286" s="23" t="s">
        <v>852</v>
      </c>
      <c r="F286" s="24"/>
      <c r="G286" s="24"/>
      <c r="H286" s="281">
        <v>37</v>
      </c>
      <c r="I286" s="276"/>
    </row>
    <row r="287" spans="1:9" ht="20.100000000000001" customHeight="1">
      <c r="A287" s="477"/>
      <c r="B287" s="22">
        <v>24</v>
      </c>
      <c r="C287" s="23" t="s">
        <v>246</v>
      </c>
      <c r="D287" s="23" t="s">
        <v>247</v>
      </c>
      <c r="E287" s="23" t="s">
        <v>853</v>
      </c>
      <c r="F287" s="24"/>
      <c r="G287" s="24"/>
      <c r="H287" s="281">
        <v>17000</v>
      </c>
      <c r="I287" s="276"/>
    </row>
    <row r="288" spans="1:9" ht="20.100000000000001" customHeight="1">
      <c r="A288" s="477"/>
      <c r="B288" s="22">
        <v>24</v>
      </c>
      <c r="C288" s="23" t="s">
        <v>112</v>
      </c>
      <c r="D288" s="23" t="s">
        <v>113</v>
      </c>
      <c r="E288" s="23" t="s">
        <v>854</v>
      </c>
      <c r="F288" s="24"/>
      <c r="G288" s="24"/>
      <c r="H288" s="281">
        <v>59800.93</v>
      </c>
      <c r="I288" s="276"/>
    </row>
    <row r="289" spans="1:9" ht="20.100000000000001" customHeight="1">
      <c r="A289" s="477"/>
      <c r="B289" s="22">
        <v>24</v>
      </c>
      <c r="C289" s="23" t="s">
        <v>112</v>
      </c>
      <c r="D289" s="23" t="s">
        <v>113</v>
      </c>
      <c r="E289" s="23" t="s">
        <v>855</v>
      </c>
      <c r="F289" s="24"/>
      <c r="G289" s="24"/>
      <c r="H289" s="281">
        <v>1284</v>
      </c>
      <c r="I289" s="276"/>
    </row>
    <row r="290" spans="1:9" ht="20.100000000000001" customHeight="1">
      <c r="A290" s="477"/>
      <c r="B290" s="22">
        <v>24</v>
      </c>
      <c r="C290" s="23" t="s">
        <v>43</v>
      </c>
      <c r="D290" s="23" t="s">
        <v>44</v>
      </c>
      <c r="E290" s="23" t="s">
        <v>856</v>
      </c>
      <c r="F290" s="24"/>
      <c r="G290" s="24"/>
      <c r="H290" s="281">
        <v>1640</v>
      </c>
      <c r="I290" s="276"/>
    </row>
    <row r="291" spans="1:9" ht="20.100000000000001" customHeight="1">
      <c r="A291" s="477"/>
      <c r="B291" s="22">
        <v>25</v>
      </c>
      <c r="C291" s="23" t="s">
        <v>43</v>
      </c>
      <c r="D291" s="23" t="s">
        <v>44</v>
      </c>
      <c r="E291" s="23" t="s">
        <v>857</v>
      </c>
      <c r="F291" s="24"/>
      <c r="G291" s="24"/>
      <c r="H291" s="281">
        <v>1500</v>
      </c>
      <c r="I291" s="276"/>
    </row>
    <row r="292" spans="1:9" ht="20.100000000000001" customHeight="1">
      <c r="A292" s="477"/>
      <c r="B292" s="22">
        <v>25</v>
      </c>
      <c r="C292" s="23" t="s">
        <v>452</v>
      </c>
      <c r="D292" s="23" t="s">
        <v>453</v>
      </c>
      <c r="E292" s="23" t="s">
        <v>858</v>
      </c>
      <c r="F292" s="24"/>
      <c r="G292" s="24"/>
      <c r="H292" s="281">
        <v>11692.98</v>
      </c>
      <c r="I292" s="276"/>
    </row>
    <row r="293" spans="1:9" ht="20.100000000000001" customHeight="1">
      <c r="A293" s="477"/>
      <c r="B293" s="22">
        <v>25</v>
      </c>
      <c r="C293" s="23" t="s">
        <v>246</v>
      </c>
      <c r="D293" s="23" t="s">
        <v>247</v>
      </c>
      <c r="E293" s="23" t="s">
        <v>859</v>
      </c>
      <c r="F293" s="24"/>
      <c r="G293" s="24"/>
      <c r="H293" s="281">
        <v>30202.43</v>
      </c>
      <c r="I293" s="276"/>
    </row>
    <row r="294" spans="1:9" ht="20.100000000000001" customHeight="1">
      <c r="A294" s="477"/>
      <c r="B294" s="22">
        <v>25</v>
      </c>
      <c r="C294" s="23" t="s">
        <v>664</v>
      </c>
      <c r="D294" s="23" t="s">
        <v>665</v>
      </c>
      <c r="E294" s="23" t="s">
        <v>860</v>
      </c>
      <c r="F294" s="24"/>
      <c r="G294" s="24"/>
      <c r="H294" s="281">
        <v>600</v>
      </c>
      <c r="I294" s="276"/>
    </row>
    <row r="295" spans="1:9" ht="20.100000000000001" customHeight="1">
      <c r="A295" s="477"/>
      <c r="B295" s="22">
        <v>26</v>
      </c>
      <c r="C295" s="23" t="s">
        <v>452</v>
      </c>
      <c r="D295" s="23" t="s">
        <v>453</v>
      </c>
      <c r="E295" s="23" t="s">
        <v>861</v>
      </c>
      <c r="F295" s="24"/>
      <c r="G295" s="24"/>
      <c r="H295" s="281">
        <v>3504</v>
      </c>
      <c r="I295" s="276"/>
    </row>
    <row r="296" spans="1:9" ht="20.100000000000001" customHeight="1">
      <c r="A296" s="477"/>
      <c r="B296" s="22">
        <v>26</v>
      </c>
      <c r="C296" s="23" t="s">
        <v>452</v>
      </c>
      <c r="D296" s="23" t="s">
        <v>453</v>
      </c>
      <c r="E296" s="23" t="s">
        <v>862</v>
      </c>
      <c r="F296" s="24"/>
      <c r="G296" s="24"/>
      <c r="H296" s="281">
        <v>290</v>
      </c>
      <c r="I296" s="276"/>
    </row>
    <row r="297" spans="1:9" ht="20.100000000000001" customHeight="1">
      <c r="A297" s="477"/>
      <c r="B297" s="22">
        <v>26</v>
      </c>
      <c r="C297" s="23" t="s">
        <v>452</v>
      </c>
      <c r="D297" s="23" t="s">
        <v>453</v>
      </c>
      <c r="E297" s="23" t="s">
        <v>863</v>
      </c>
      <c r="F297" s="24"/>
      <c r="G297" s="24"/>
      <c r="H297" s="281">
        <v>395</v>
      </c>
      <c r="I297" s="276"/>
    </row>
    <row r="298" spans="1:9" ht="20.100000000000001" customHeight="1">
      <c r="A298" s="477"/>
      <c r="B298" s="22">
        <v>27</v>
      </c>
      <c r="C298" s="23" t="s">
        <v>139</v>
      </c>
      <c r="D298" s="23" t="s">
        <v>140</v>
      </c>
      <c r="E298" s="23" t="s">
        <v>864</v>
      </c>
      <c r="F298" s="24"/>
      <c r="G298" s="24"/>
      <c r="H298" s="281">
        <v>13596</v>
      </c>
      <c r="I298" s="276"/>
    </row>
    <row r="299" spans="1:9" ht="20.100000000000001" customHeight="1">
      <c r="A299" s="477"/>
      <c r="B299" s="22">
        <v>28</v>
      </c>
      <c r="C299" s="23" t="s">
        <v>69</v>
      </c>
      <c r="D299" s="23" t="s">
        <v>70</v>
      </c>
      <c r="E299" s="23" t="s">
        <v>865</v>
      </c>
      <c r="F299" s="24"/>
      <c r="G299" s="24"/>
      <c r="H299" s="281">
        <v>16827.900000000001</v>
      </c>
      <c r="I299" s="276"/>
    </row>
    <row r="300" spans="1:9" ht="20.100000000000001" customHeight="1" thickBot="1">
      <c r="A300" s="477"/>
      <c r="B300" s="101"/>
      <c r="C300" s="512" t="s">
        <v>16</v>
      </c>
      <c r="D300" s="512"/>
      <c r="E300" s="513"/>
      <c r="F300" s="514"/>
      <c r="G300" s="184">
        <f>SUM(G290:G299)</f>
        <v>0</v>
      </c>
      <c r="H300" s="283">
        <f>SUM(H278:H299)</f>
        <v>167450.28</v>
      </c>
      <c r="I300" s="276"/>
    </row>
    <row r="301" spans="1:9" ht="20.100000000000001" customHeight="1">
      <c r="A301" s="477"/>
      <c r="B301" s="600"/>
      <c r="C301" s="601"/>
      <c r="D301" s="601"/>
      <c r="E301" s="601"/>
      <c r="F301" s="601"/>
      <c r="G301" s="601"/>
      <c r="H301" s="602"/>
      <c r="I301" s="276"/>
    </row>
    <row r="302" spans="1:9" ht="20.100000000000001" customHeight="1">
      <c r="A302" s="477"/>
      <c r="B302" s="22">
        <v>30</v>
      </c>
      <c r="C302" s="23" t="s">
        <v>43</v>
      </c>
      <c r="D302" s="23" t="s">
        <v>44</v>
      </c>
      <c r="E302" s="23" t="s">
        <v>866</v>
      </c>
      <c r="F302" s="24"/>
      <c r="G302" s="24"/>
      <c r="H302" s="281">
        <v>1445</v>
      </c>
      <c r="I302" s="276"/>
    </row>
    <row r="303" spans="1:9" ht="20.100000000000001" customHeight="1">
      <c r="A303" s="477"/>
      <c r="B303" s="22">
        <v>9</v>
      </c>
      <c r="C303" s="23" t="s">
        <v>43</v>
      </c>
      <c r="D303" s="23" t="s">
        <v>44</v>
      </c>
      <c r="E303" s="229" t="s">
        <v>867</v>
      </c>
      <c r="F303" s="24"/>
      <c r="G303" s="24"/>
      <c r="H303" s="281">
        <v>300</v>
      </c>
      <c r="I303" s="276"/>
    </row>
    <row r="304" spans="1:9" ht="20.100000000000001" customHeight="1">
      <c r="A304" s="477"/>
      <c r="B304" s="22">
        <v>11</v>
      </c>
      <c r="C304" s="235" t="s">
        <v>43</v>
      </c>
      <c r="D304" s="235" t="s">
        <v>44</v>
      </c>
      <c r="E304" s="229" t="s">
        <v>868</v>
      </c>
      <c r="F304" s="236"/>
      <c r="G304" s="24"/>
      <c r="H304" s="281">
        <v>250</v>
      </c>
      <c r="I304" s="276"/>
    </row>
    <row r="305" spans="1:9" ht="20.100000000000001" customHeight="1">
      <c r="A305" s="477"/>
      <c r="B305" s="22">
        <v>18</v>
      </c>
      <c r="C305" s="23" t="s">
        <v>43</v>
      </c>
      <c r="D305" s="23" t="s">
        <v>44</v>
      </c>
      <c r="E305" s="23" t="s">
        <v>869</v>
      </c>
      <c r="F305" s="24"/>
      <c r="G305" s="24"/>
      <c r="H305" s="281">
        <v>250</v>
      </c>
      <c r="I305" s="276"/>
    </row>
    <row r="306" spans="1:9" ht="20.100000000000001" customHeight="1">
      <c r="A306" s="477"/>
      <c r="B306" s="22">
        <v>19</v>
      </c>
      <c r="C306" s="23" t="s">
        <v>43</v>
      </c>
      <c r="D306" s="23" t="s">
        <v>44</v>
      </c>
      <c r="E306" s="23" t="s">
        <v>869</v>
      </c>
      <c r="F306" s="24"/>
      <c r="G306" s="24"/>
      <c r="H306" s="281">
        <v>250</v>
      </c>
      <c r="I306" s="276"/>
    </row>
    <row r="307" spans="1:9" ht="20.100000000000001" customHeight="1">
      <c r="A307" s="477"/>
      <c r="B307" s="22">
        <v>23</v>
      </c>
      <c r="C307" s="23" t="s">
        <v>43</v>
      </c>
      <c r="D307" s="23" t="s">
        <v>44</v>
      </c>
      <c r="E307" s="229" t="s">
        <v>870</v>
      </c>
      <c r="F307" s="24"/>
      <c r="G307" s="24"/>
      <c r="H307" s="281">
        <v>250</v>
      </c>
      <c r="I307" s="276"/>
    </row>
    <row r="308" spans="1:9" ht="20.100000000000001" customHeight="1">
      <c r="A308" s="477"/>
      <c r="B308" s="22">
        <v>24</v>
      </c>
      <c r="C308" s="23" t="s">
        <v>43</v>
      </c>
      <c r="D308" s="23" t="s">
        <v>44</v>
      </c>
      <c r="E308" s="229" t="s">
        <v>871</v>
      </c>
      <c r="F308" s="24"/>
      <c r="G308" s="24"/>
      <c r="H308" s="281">
        <v>250</v>
      </c>
      <c r="I308" s="276"/>
    </row>
    <row r="309" spans="1:9" ht="20.100000000000001" customHeight="1">
      <c r="A309" s="477"/>
      <c r="B309" s="22">
        <v>25</v>
      </c>
      <c r="C309" s="23" t="s">
        <v>139</v>
      </c>
      <c r="D309" s="23" t="s">
        <v>140</v>
      </c>
      <c r="E309" s="23" t="s">
        <v>872</v>
      </c>
      <c r="F309" s="24"/>
      <c r="G309" s="24"/>
      <c r="H309" s="281">
        <v>217</v>
      </c>
      <c r="I309" s="276"/>
    </row>
    <row r="310" spans="1:9" ht="20.100000000000001" customHeight="1" thickBot="1">
      <c r="A310" s="477"/>
      <c r="B310" s="101"/>
      <c r="C310" s="512" t="s">
        <v>16</v>
      </c>
      <c r="D310" s="512"/>
      <c r="E310" s="513"/>
      <c r="F310" s="514"/>
      <c r="G310" s="184">
        <f>SUM(G300:G309)</f>
        <v>0</v>
      </c>
      <c r="H310" s="283">
        <f>SUM(H302:H309)</f>
        <v>3212</v>
      </c>
      <c r="I310" s="276"/>
    </row>
    <row r="311" spans="1:9" ht="20.100000000000001" customHeight="1">
      <c r="A311" s="477"/>
      <c r="B311" s="600"/>
      <c r="C311" s="601"/>
      <c r="D311" s="601"/>
      <c r="E311" s="601"/>
      <c r="F311" s="601"/>
      <c r="G311" s="601"/>
      <c r="H311" s="602"/>
      <c r="I311" s="276"/>
    </row>
    <row r="312" spans="1:9" ht="20.100000000000001" customHeight="1">
      <c r="A312" s="477"/>
      <c r="B312" s="22">
        <v>15</v>
      </c>
      <c r="C312" s="23" t="s">
        <v>96</v>
      </c>
      <c r="D312" s="23" t="s">
        <v>97</v>
      </c>
      <c r="E312" s="229" t="s">
        <v>873</v>
      </c>
      <c r="F312" s="24"/>
      <c r="G312" s="24"/>
      <c r="H312" s="281">
        <v>2713</v>
      </c>
      <c r="I312" s="276"/>
    </row>
    <row r="313" spans="1:9" ht="20.100000000000001" customHeight="1">
      <c r="A313" s="477"/>
      <c r="B313" s="22">
        <v>17</v>
      </c>
      <c r="C313" s="23" t="s">
        <v>96</v>
      </c>
      <c r="D313" s="23" t="s">
        <v>97</v>
      </c>
      <c r="E313" s="229" t="s">
        <v>874</v>
      </c>
      <c r="F313" s="24"/>
      <c r="G313" s="24"/>
      <c r="H313" s="281">
        <v>710</v>
      </c>
      <c r="I313" s="276"/>
    </row>
    <row r="314" spans="1:9" ht="20.100000000000001" customHeight="1">
      <c r="A314" s="477"/>
      <c r="B314" s="22">
        <v>17</v>
      </c>
      <c r="C314" s="23" t="s">
        <v>43</v>
      </c>
      <c r="D314" s="23" t="s">
        <v>44</v>
      </c>
      <c r="E314" s="229" t="s">
        <v>875</v>
      </c>
      <c r="F314" s="24"/>
      <c r="G314" s="24"/>
      <c r="H314" s="281">
        <v>995</v>
      </c>
      <c r="I314" s="276"/>
    </row>
    <row r="315" spans="1:9" ht="20.100000000000001" customHeight="1">
      <c r="A315" s="477"/>
      <c r="B315" s="22">
        <v>19</v>
      </c>
      <c r="C315" s="23" t="s">
        <v>43</v>
      </c>
      <c r="D315" s="23" t="s">
        <v>44</v>
      </c>
      <c r="E315" s="229" t="s">
        <v>876</v>
      </c>
      <c r="F315" s="24"/>
      <c r="G315" s="24"/>
      <c r="H315" s="281">
        <v>3000</v>
      </c>
      <c r="I315" s="276"/>
    </row>
    <row r="316" spans="1:9" ht="20.100000000000001" customHeight="1">
      <c r="A316" s="477"/>
      <c r="B316" s="22">
        <v>21</v>
      </c>
      <c r="C316" s="23" t="s">
        <v>213</v>
      </c>
      <c r="D316" s="23" t="s">
        <v>214</v>
      </c>
      <c r="E316" s="229" t="s">
        <v>877</v>
      </c>
      <c r="F316" s="24"/>
      <c r="G316" s="24"/>
      <c r="H316" s="281">
        <v>100</v>
      </c>
      <c r="I316" s="276"/>
    </row>
    <row r="317" spans="1:9" ht="20.100000000000001" customHeight="1">
      <c r="A317" s="477"/>
      <c r="B317" s="22">
        <v>26</v>
      </c>
      <c r="C317" s="23" t="s">
        <v>43</v>
      </c>
      <c r="D317" s="23" t="s">
        <v>44</v>
      </c>
      <c r="E317" s="23" t="s">
        <v>878</v>
      </c>
      <c r="F317" s="24"/>
      <c r="G317" s="24"/>
      <c r="H317" s="281">
        <v>1500</v>
      </c>
      <c r="I317" s="276"/>
    </row>
    <row r="318" spans="1:9" ht="20.100000000000001" customHeight="1">
      <c r="A318" s="477"/>
      <c r="B318" s="22">
        <v>27</v>
      </c>
      <c r="C318" s="23" t="s">
        <v>452</v>
      </c>
      <c r="D318" s="23" t="s">
        <v>453</v>
      </c>
      <c r="E318" s="229" t="s">
        <v>879</v>
      </c>
      <c r="F318" s="24"/>
      <c r="G318" s="24"/>
      <c r="H318" s="281">
        <v>926</v>
      </c>
      <c r="I318" s="276"/>
    </row>
    <row r="319" spans="1:9" ht="20.100000000000001" customHeight="1">
      <c r="A319" s="477"/>
      <c r="B319" s="22">
        <v>27</v>
      </c>
      <c r="C319" s="23" t="s">
        <v>452</v>
      </c>
      <c r="D319" s="23" t="s">
        <v>453</v>
      </c>
      <c r="E319" s="229" t="s">
        <v>880</v>
      </c>
      <c r="F319" s="24"/>
      <c r="G319" s="24"/>
      <c r="H319" s="281">
        <v>2834</v>
      </c>
      <c r="I319" s="276"/>
    </row>
    <row r="320" spans="1:9" ht="20.100000000000001" customHeight="1">
      <c r="A320" s="477"/>
      <c r="B320" s="22">
        <v>28</v>
      </c>
      <c r="C320" s="23" t="s">
        <v>452</v>
      </c>
      <c r="D320" s="23" t="s">
        <v>453</v>
      </c>
      <c r="E320" s="229" t="s">
        <v>881</v>
      </c>
      <c r="F320" s="24"/>
      <c r="G320" s="24"/>
      <c r="H320" s="281">
        <v>36360</v>
      </c>
      <c r="I320" s="276"/>
    </row>
    <row r="321" spans="1:9" ht="20.100000000000001" customHeight="1" thickBot="1">
      <c r="A321" s="477"/>
      <c r="B321" s="101"/>
      <c r="C321" s="512" t="s">
        <v>16</v>
      </c>
      <c r="D321" s="512"/>
      <c r="E321" s="513"/>
      <c r="F321" s="514"/>
      <c r="G321" s="184">
        <f>SUM(G311:G320)</f>
        <v>0</v>
      </c>
      <c r="H321" s="283">
        <f>SUM(H312:H320)</f>
        <v>49138</v>
      </c>
      <c r="I321" s="276"/>
    </row>
    <row r="322" spans="1:9" ht="20.100000000000001" customHeight="1">
      <c r="A322" s="477"/>
      <c r="B322" s="600"/>
      <c r="C322" s="601"/>
      <c r="D322" s="601"/>
      <c r="E322" s="601"/>
      <c r="F322" s="601"/>
      <c r="G322" s="601"/>
      <c r="H322" s="602"/>
      <c r="I322" s="276"/>
    </row>
    <row r="323" spans="1:9" ht="20.100000000000001" customHeight="1">
      <c r="A323" s="477"/>
      <c r="B323" s="22">
        <v>12</v>
      </c>
      <c r="C323" s="235" t="s">
        <v>139</v>
      </c>
      <c r="D323" s="235" t="s">
        <v>140</v>
      </c>
      <c r="E323" s="23" t="s">
        <v>882</v>
      </c>
      <c r="F323" s="236"/>
      <c r="G323" s="24"/>
      <c r="H323" s="281">
        <v>70</v>
      </c>
      <c r="I323" s="276"/>
    </row>
    <row r="324" spans="1:9" ht="20.100000000000001" customHeight="1">
      <c r="A324" s="477"/>
      <c r="B324" s="22">
        <v>18</v>
      </c>
      <c r="C324" s="23" t="s">
        <v>139</v>
      </c>
      <c r="D324" s="23" t="s">
        <v>140</v>
      </c>
      <c r="E324" s="229" t="s">
        <v>883</v>
      </c>
      <c r="F324" s="24"/>
      <c r="G324" s="24"/>
      <c r="H324" s="281">
        <v>275</v>
      </c>
      <c r="I324" s="276"/>
    </row>
    <row r="325" spans="1:9" ht="20.100000000000001" customHeight="1">
      <c r="A325" s="477"/>
      <c r="B325" s="22">
        <v>20</v>
      </c>
      <c r="C325" s="23" t="s">
        <v>139</v>
      </c>
      <c r="D325" s="23" t="s">
        <v>140</v>
      </c>
      <c r="E325" s="23" t="s">
        <v>884</v>
      </c>
      <c r="F325" s="24"/>
      <c r="G325" s="24"/>
      <c r="H325" s="281">
        <v>134</v>
      </c>
      <c r="I325" s="276"/>
    </row>
    <row r="326" spans="1:9" ht="20.100000000000001" customHeight="1">
      <c r="A326" s="477"/>
      <c r="B326" s="22">
        <v>21</v>
      </c>
      <c r="C326" s="23" t="s">
        <v>139</v>
      </c>
      <c r="D326" s="23" t="s">
        <v>140</v>
      </c>
      <c r="E326" s="23" t="s">
        <v>885</v>
      </c>
      <c r="F326" s="24"/>
      <c r="G326" s="24"/>
      <c r="H326" s="281">
        <v>160</v>
      </c>
      <c r="I326" s="276"/>
    </row>
    <row r="327" spans="1:9" ht="20.100000000000001" customHeight="1">
      <c r="A327" s="477"/>
      <c r="B327" s="22">
        <v>21</v>
      </c>
      <c r="C327" s="23" t="s">
        <v>139</v>
      </c>
      <c r="D327" s="23" t="s">
        <v>140</v>
      </c>
      <c r="E327" s="23" t="s">
        <v>886</v>
      </c>
      <c r="F327" s="24"/>
      <c r="G327" s="24"/>
      <c r="H327" s="281">
        <v>560</v>
      </c>
      <c r="I327" s="276"/>
    </row>
    <row r="328" spans="1:9" ht="20.100000000000001" customHeight="1">
      <c r="A328" s="477"/>
      <c r="B328" s="22">
        <v>21</v>
      </c>
      <c r="C328" s="23" t="s">
        <v>139</v>
      </c>
      <c r="D328" s="23" t="s">
        <v>140</v>
      </c>
      <c r="E328" s="23" t="s">
        <v>887</v>
      </c>
      <c r="F328" s="24"/>
      <c r="G328" s="24"/>
      <c r="H328" s="281">
        <v>700</v>
      </c>
      <c r="I328" s="276"/>
    </row>
    <row r="329" spans="1:9" ht="20.100000000000001" customHeight="1">
      <c r="A329" s="477"/>
      <c r="B329" s="22">
        <v>21</v>
      </c>
      <c r="C329" s="23" t="s">
        <v>139</v>
      </c>
      <c r="D329" s="23" t="s">
        <v>140</v>
      </c>
      <c r="E329" s="229" t="s">
        <v>888</v>
      </c>
      <c r="F329" s="24"/>
      <c r="G329" s="24"/>
      <c r="H329" s="281">
        <v>434</v>
      </c>
      <c r="I329" s="276"/>
    </row>
    <row r="330" spans="1:9" ht="20.100000000000001" customHeight="1">
      <c r="A330" s="477"/>
      <c r="B330" s="22">
        <v>23</v>
      </c>
      <c r="C330" s="23" t="s">
        <v>139</v>
      </c>
      <c r="D330" s="23" t="s">
        <v>140</v>
      </c>
      <c r="E330" s="23" t="s">
        <v>889</v>
      </c>
      <c r="F330" s="24"/>
      <c r="G330" s="24"/>
      <c r="H330" s="281">
        <v>4474</v>
      </c>
      <c r="I330" s="276"/>
    </row>
    <row r="331" spans="1:9" ht="20.100000000000001" customHeight="1">
      <c r="A331" s="477"/>
      <c r="B331" s="22">
        <v>23</v>
      </c>
      <c r="C331" s="23" t="s">
        <v>139</v>
      </c>
      <c r="D331" s="23" t="s">
        <v>140</v>
      </c>
      <c r="E331" s="23" t="s">
        <v>890</v>
      </c>
      <c r="F331" s="24"/>
      <c r="G331" s="24"/>
      <c r="H331" s="281">
        <v>1690</v>
      </c>
      <c r="I331" s="276"/>
    </row>
    <row r="332" spans="1:9" ht="20.100000000000001" customHeight="1">
      <c r="A332" s="477"/>
      <c r="B332" s="22">
        <v>23</v>
      </c>
      <c r="C332" s="23" t="s">
        <v>112</v>
      </c>
      <c r="D332" s="23" t="s">
        <v>113</v>
      </c>
      <c r="E332" s="23" t="s">
        <v>891</v>
      </c>
      <c r="F332" s="24"/>
      <c r="G332" s="24"/>
      <c r="H332" s="281">
        <v>835</v>
      </c>
      <c r="I332" s="276"/>
    </row>
    <row r="333" spans="1:9" ht="20.100000000000001" customHeight="1">
      <c r="A333" s="477"/>
      <c r="B333" s="22">
        <v>24</v>
      </c>
      <c r="C333" s="23" t="s">
        <v>112</v>
      </c>
      <c r="D333" s="23" t="s">
        <v>113</v>
      </c>
      <c r="E333" s="23" t="s">
        <v>892</v>
      </c>
      <c r="F333" s="24"/>
      <c r="G333" s="24"/>
      <c r="H333" s="281">
        <v>22627</v>
      </c>
      <c r="I333" s="276"/>
    </row>
    <row r="334" spans="1:9" ht="20.100000000000001" customHeight="1">
      <c r="A334" s="477"/>
      <c r="B334" s="22">
        <v>25</v>
      </c>
      <c r="C334" s="23" t="s">
        <v>213</v>
      </c>
      <c r="D334" s="23" t="s">
        <v>214</v>
      </c>
      <c r="E334" s="23" t="s">
        <v>893</v>
      </c>
      <c r="F334" s="24"/>
      <c r="G334" s="24"/>
      <c r="H334" s="281">
        <v>290</v>
      </c>
      <c r="I334" s="276"/>
    </row>
    <row r="335" spans="1:9" ht="20.100000000000001" customHeight="1">
      <c r="A335" s="477"/>
      <c r="B335" s="22">
        <v>25</v>
      </c>
      <c r="C335" s="23" t="s">
        <v>452</v>
      </c>
      <c r="D335" s="23" t="s">
        <v>453</v>
      </c>
      <c r="E335" s="23" t="s">
        <v>894</v>
      </c>
      <c r="F335" s="24"/>
      <c r="G335" s="24"/>
      <c r="H335" s="281">
        <v>80</v>
      </c>
      <c r="I335" s="276"/>
    </row>
    <row r="336" spans="1:9" ht="20.100000000000001" customHeight="1">
      <c r="A336" s="477"/>
      <c r="B336" s="22">
        <v>25</v>
      </c>
      <c r="C336" s="23" t="s">
        <v>452</v>
      </c>
      <c r="D336" s="23" t="s">
        <v>453</v>
      </c>
      <c r="E336" s="23" t="s">
        <v>895</v>
      </c>
      <c r="F336" s="24"/>
      <c r="G336" s="24"/>
      <c r="H336" s="281">
        <v>63</v>
      </c>
      <c r="I336" s="276"/>
    </row>
    <row r="337" spans="1:9" ht="20.100000000000001" customHeight="1">
      <c r="A337" s="477"/>
      <c r="B337" s="22">
        <v>26</v>
      </c>
      <c r="C337" s="23" t="s">
        <v>43</v>
      </c>
      <c r="D337" s="23" t="s">
        <v>44</v>
      </c>
      <c r="E337" s="23" t="s">
        <v>896</v>
      </c>
      <c r="F337" s="24"/>
      <c r="G337" s="24"/>
      <c r="H337" s="281">
        <v>500</v>
      </c>
      <c r="I337" s="276"/>
    </row>
    <row r="338" spans="1:9" ht="20.100000000000001" customHeight="1">
      <c r="A338" s="477"/>
      <c r="B338" s="22">
        <v>28</v>
      </c>
      <c r="C338" s="23" t="s">
        <v>139</v>
      </c>
      <c r="D338" s="23" t="s">
        <v>140</v>
      </c>
      <c r="E338" s="229" t="s">
        <v>897</v>
      </c>
      <c r="F338" s="24"/>
      <c r="G338" s="24"/>
      <c r="H338" s="281">
        <v>230</v>
      </c>
      <c r="I338" s="276"/>
    </row>
    <row r="339" spans="1:9" ht="20.100000000000001" customHeight="1">
      <c r="A339" s="477"/>
      <c r="B339" s="22">
        <v>28</v>
      </c>
      <c r="C339" s="23" t="s">
        <v>139</v>
      </c>
      <c r="D339" s="23" t="s">
        <v>140</v>
      </c>
      <c r="E339" s="229" t="s">
        <v>898</v>
      </c>
      <c r="F339" s="24"/>
      <c r="G339" s="24"/>
      <c r="H339" s="281">
        <v>240</v>
      </c>
      <c r="I339" s="276"/>
    </row>
    <row r="340" spans="1:9" ht="20.100000000000001" customHeight="1">
      <c r="A340" s="477"/>
      <c r="B340" s="22">
        <v>28</v>
      </c>
      <c r="C340" s="23" t="s">
        <v>139</v>
      </c>
      <c r="D340" s="23" t="s">
        <v>140</v>
      </c>
      <c r="E340" s="229" t="s">
        <v>899</v>
      </c>
      <c r="F340" s="24"/>
      <c r="G340" s="24"/>
      <c r="H340" s="281">
        <v>180</v>
      </c>
      <c r="I340" s="276"/>
    </row>
    <row r="341" spans="1:9" ht="20.100000000000001" customHeight="1" thickBot="1">
      <c r="A341" s="477"/>
      <c r="B341" s="101"/>
      <c r="C341" s="512" t="s">
        <v>16</v>
      </c>
      <c r="D341" s="512"/>
      <c r="E341" s="513"/>
      <c r="F341" s="514"/>
      <c r="G341" s="184">
        <f>SUM(G331:G340)</f>
        <v>0</v>
      </c>
      <c r="H341" s="283">
        <f>SUM(H323:H340)</f>
        <v>33542</v>
      </c>
      <c r="I341" s="276"/>
    </row>
    <row r="342" spans="1:9" ht="20.100000000000001" customHeight="1">
      <c r="A342" s="477"/>
      <c r="B342" s="600"/>
      <c r="C342" s="601"/>
      <c r="D342" s="601"/>
      <c r="E342" s="601"/>
      <c r="F342" s="601"/>
      <c r="G342" s="601"/>
      <c r="H342" s="602"/>
      <c r="I342" s="276"/>
    </row>
    <row r="343" spans="1:9" ht="20.100000000000001" customHeight="1">
      <c r="A343" s="477"/>
      <c r="B343" s="22">
        <v>25</v>
      </c>
      <c r="C343" s="23" t="s">
        <v>43</v>
      </c>
      <c r="D343" s="23" t="s">
        <v>44</v>
      </c>
      <c r="E343" s="315" t="s">
        <v>900</v>
      </c>
      <c r="F343" s="24"/>
      <c r="G343" s="24"/>
      <c r="H343" s="281">
        <v>1190</v>
      </c>
      <c r="I343" s="276"/>
    </row>
    <row r="344" spans="1:9" ht="20.100000000000001" customHeight="1">
      <c r="A344" s="477"/>
      <c r="B344" s="22">
        <v>26</v>
      </c>
      <c r="C344" s="23" t="s">
        <v>43</v>
      </c>
      <c r="D344" s="23" t="s">
        <v>44</v>
      </c>
      <c r="E344" s="315" t="s">
        <v>901</v>
      </c>
      <c r="F344" s="24"/>
      <c r="G344" s="24"/>
      <c r="H344" s="281">
        <v>1190</v>
      </c>
      <c r="I344" s="276"/>
    </row>
    <row r="345" spans="1:9" ht="20.100000000000001" customHeight="1">
      <c r="A345" s="477"/>
      <c r="B345" s="22">
        <v>28</v>
      </c>
      <c r="C345" s="23" t="s">
        <v>43</v>
      </c>
      <c r="D345" s="23" t="s">
        <v>44</v>
      </c>
      <c r="E345" s="315" t="s">
        <v>902</v>
      </c>
      <c r="F345" s="24"/>
      <c r="G345" s="24"/>
      <c r="H345" s="281">
        <v>960</v>
      </c>
      <c r="I345" s="276"/>
    </row>
    <row r="346" spans="1:9" ht="20.100000000000001" customHeight="1">
      <c r="A346" s="477"/>
      <c r="B346" s="22">
        <v>29</v>
      </c>
      <c r="C346" s="23" t="s">
        <v>43</v>
      </c>
      <c r="D346" s="23" t="s">
        <v>44</v>
      </c>
      <c r="E346" s="229" t="s">
        <v>903</v>
      </c>
      <c r="F346" s="24"/>
      <c r="G346" s="24"/>
      <c r="H346" s="281">
        <v>1535</v>
      </c>
      <c r="I346" s="276"/>
    </row>
    <row r="347" spans="1:9" ht="20.100000000000001" customHeight="1">
      <c r="A347" s="477"/>
      <c r="B347" s="22">
        <v>29</v>
      </c>
      <c r="C347" s="23" t="s">
        <v>43</v>
      </c>
      <c r="D347" s="23" t="s">
        <v>44</v>
      </c>
      <c r="E347" s="229" t="s">
        <v>904</v>
      </c>
      <c r="F347" s="24"/>
      <c r="G347" s="24"/>
      <c r="H347" s="281">
        <v>300</v>
      </c>
      <c r="I347" s="276"/>
    </row>
    <row r="348" spans="1:9" ht="20.100000000000001" customHeight="1" thickBot="1">
      <c r="A348" s="477"/>
      <c r="B348" s="101"/>
      <c r="C348" s="512" t="s">
        <v>16</v>
      </c>
      <c r="D348" s="512"/>
      <c r="E348" s="513"/>
      <c r="F348" s="514"/>
      <c r="G348" s="184">
        <f>SUM(G338:G347)</f>
        <v>0</v>
      </c>
      <c r="H348" s="283">
        <f>SUM(H343:H347)</f>
        <v>5175</v>
      </c>
      <c r="I348" s="276"/>
    </row>
    <row r="349" spans="1:9" ht="20.100000000000001" customHeight="1">
      <c r="A349" s="477"/>
      <c r="B349" s="600"/>
      <c r="C349" s="601"/>
      <c r="D349" s="601"/>
      <c r="E349" s="601"/>
      <c r="F349" s="601"/>
      <c r="G349" s="601"/>
      <c r="H349" s="602"/>
      <c r="I349" s="276"/>
    </row>
    <row r="350" spans="1:9" ht="20.100000000000001" customHeight="1">
      <c r="A350" s="477"/>
      <c r="B350" s="22">
        <v>28</v>
      </c>
      <c r="C350" s="23" t="s">
        <v>452</v>
      </c>
      <c r="D350" s="23" t="s">
        <v>453</v>
      </c>
      <c r="E350" s="229" t="s">
        <v>905</v>
      </c>
      <c r="F350" s="24"/>
      <c r="G350" s="24"/>
      <c r="H350" s="281">
        <v>1424</v>
      </c>
      <c r="I350" s="276"/>
    </row>
    <row r="351" spans="1:9" ht="20.100000000000001" customHeight="1">
      <c r="A351" s="477"/>
      <c r="B351" s="22">
        <v>28</v>
      </c>
      <c r="C351" s="23" t="s">
        <v>452</v>
      </c>
      <c r="D351" s="23" t="s">
        <v>453</v>
      </c>
      <c r="E351" s="229" t="s">
        <v>906</v>
      </c>
      <c r="F351" s="24"/>
      <c r="G351" s="24"/>
      <c r="H351" s="281">
        <v>165</v>
      </c>
      <c r="I351" s="276"/>
    </row>
    <row r="352" spans="1:9" ht="20.100000000000001" customHeight="1">
      <c r="A352" s="477"/>
      <c r="B352" s="22">
        <v>29</v>
      </c>
      <c r="C352" s="23" t="s">
        <v>452</v>
      </c>
      <c r="D352" s="23" t="s">
        <v>453</v>
      </c>
      <c r="E352" s="229" t="s">
        <v>907</v>
      </c>
      <c r="F352" s="24"/>
      <c r="G352" s="24"/>
      <c r="H352" s="281">
        <v>493</v>
      </c>
      <c r="I352" s="276"/>
    </row>
    <row r="353" spans="1:9" ht="20.100000000000001" customHeight="1" thickBot="1">
      <c r="A353" s="477"/>
      <c r="B353" s="101"/>
      <c r="C353" s="512" t="s">
        <v>16</v>
      </c>
      <c r="D353" s="512"/>
      <c r="E353" s="513"/>
      <c r="F353" s="514"/>
      <c r="G353" s="184">
        <f>SUM(G343:G352)</f>
        <v>0</v>
      </c>
      <c r="H353" s="283">
        <f>SUM(H350:H352)</f>
        <v>2082</v>
      </c>
      <c r="I353" s="276"/>
    </row>
    <row r="354" spans="1:9" ht="20.100000000000001" customHeight="1">
      <c r="A354" s="477"/>
      <c r="B354" s="600"/>
      <c r="C354" s="601"/>
      <c r="D354" s="601"/>
      <c r="E354" s="601"/>
      <c r="F354" s="601"/>
      <c r="G354" s="601"/>
      <c r="H354" s="602"/>
      <c r="I354" s="276"/>
    </row>
    <row r="355" spans="1:9" ht="20.100000000000001" customHeight="1">
      <c r="A355" s="477"/>
      <c r="B355" s="22">
        <v>28</v>
      </c>
      <c r="C355" s="23" t="s">
        <v>96</v>
      </c>
      <c r="D355" s="23" t="s">
        <v>97</v>
      </c>
      <c r="E355" s="315" t="s">
        <v>908</v>
      </c>
      <c r="F355" s="24"/>
      <c r="G355" s="24"/>
      <c r="H355" s="281">
        <v>3960</v>
      </c>
      <c r="I355" s="276"/>
    </row>
    <row r="356" spans="1:9" ht="20.100000000000001" customHeight="1">
      <c r="A356" s="477"/>
      <c r="B356" s="22">
        <v>29</v>
      </c>
      <c r="C356" s="23" t="s">
        <v>452</v>
      </c>
      <c r="D356" s="23" t="s">
        <v>453</v>
      </c>
      <c r="E356" s="229" t="s">
        <v>909</v>
      </c>
      <c r="F356" s="24"/>
      <c r="G356" s="24"/>
      <c r="H356" s="281">
        <v>748</v>
      </c>
      <c r="I356" s="276"/>
    </row>
    <row r="357" spans="1:9" ht="20.100000000000001" customHeight="1" thickBot="1">
      <c r="A357" s="548"/>
      <c r="B357" s="101"/>
      <c r="C357" s="512" t="s">
        <v>16</v>
      </c>
      <c r="D357" s="512"/>
      <c r="E357" s="513"/>
      <c r="F357" s="514"/>
      <c r="G357" s="184">
        <f>SUM(G277:G356)</f>
        <v>0</v>
      </c>
      <c r="H357" s="283">
        <f>SUM(H355:H356)</f>
        <v>4708</v>
      </c>
      <c r="I357" s="276"/>
    </row>
    <row r="358" spans="1:9" ht="20.100000000000001" customHeight="1" thickBot="1">
      <c r="A358" s="579"/>
      <c r="B358" s="579"/>
      <c r="C358" s="579"/>
      <c r="D358" s="579"/>
      <c r="E358" s="579"/>
      <c r="F358" s="579"/>
      <c r="G358" s="579"/>
      <c r="H358" s="580"/>
      <c r="I358" s="276"/>
    </row>
    <row r="359" spans="1:9" ht="20.100000000000001" customHeight="1">
      <c r="A359" s="589" t="s">
        <v>910</v>
      </c>
      <c r="B359" s="590"/>
      <c r="C359" s="291"/>
      <c r="D359" s="291"/>
      <c r="E359" s="581" t="s">
        <v>624</v>
      </c>
      <c r="F359" s="581"/>
      <c r="G359" s="581"/>
      <c r="H359" s="582"/>
      <c r="I359" s="276"/>
    </row>
    <row r="360" spans="1:9" ht="20.100000000000001" customHeight="1" thickBot="1">
      <c r="A360" s="70"/>
      <c r="B360" s="133" t="s">
        <v>621</v>
      </c>
      <c r="C360" s="278" t="s">
        <v>8</v>
      </c>
      <c r="D360" s="94" t="s">
        <v>26</v>
      </c>
      <c r="E360" s="279" t="s">
        <v>9</v>
      </c>
      <c r="F360" s="72" t="s">
        <v>10</v>
      </c>
      <c r="G360" s="72" t="s">
        <v>625</v>
      </c>
      <c r="H360" s="280" t="s">
        <v>626</v>
      </c>
      <c r="I360" s="276"/>
    </row>
    <row r="361" spans="1:9" ht="20.100000000000001" customHeight="1">
      <c r="A361" s="596" t="s">
        <v>13</v>
      </c>
      <c r="B361" s="576" t="s">
        <v>761</v>
      </c>
      <c r="C361" s="577"/>
      <c r="D361" s="577"/>
      <c r="E361" s="577"/>
      <c r="F361" s="577"/>
      <c r="G361" s="577"/>
      <c r="H361" s="578"/>
      <c r="I361" s="276"/>
    </row>
    <row r="362" spans="1:9" ht="20.100000000000001" customHeight="1">
      <c r="A362" s="477"/>
      <c r="B362" s="22">
        <v>29</v>
      </c>
      <c r="C362" s="23" t="s">
        <v>452</v>
      </c>
      <c r="D362" s="23" t="s">
        <v>453</v>
      </c>
      <c r="E362" s="315" t="s">
        <v>911</v>
      </c>
      <c r="F362" s="24"/>
      <c r="G362" s="24"/>
      <c r="H362" s="281">
        <v>50</v>
      </c>
      <c r="I362" s="276"/>
    </row>
    <row r="363" spans="1:9" ht="20.100000000000001" customHeight="1">
      <c r="A363" s="477"/>
      <c r="B363" s="22">
        <v>30</v>
      </c>
      <c r="C363" s="23" t="s">
        <v>452</v>
      </c>
      <c r="D363" s="23" t="s">
        <v>453</v>
      </c>
      <c r="E363" s="315" t="s">
        <v>912</v>
      </c>
      <c r="F363" s="24"/>
      <c r="G363" s="24"/>
      <c r="H363" s="281">
        <v>370</v>
      </c>
      <c r="I363" s="276"/>
    </row>
    <row r="364" spans="1:9" ht="20.100000000000001" customHeight="1">
      <c r="A364" s="477"/>
      <c r="B364" s="22">
        <v>30</v>
      </c>
      <c r="C364" s="23" t="s">
        <v>452</v>
      </c>
      <c r="D364" s="23" t="s">
        <v>453</v>
      </c>
      <c r="E364" s="315" t="s">
        <v>913</v>
      </c>
      <c r="F364" s="24"/>
      <c r="G364" s="24"/>
      <c r="H364" s="281">
        <v>884</v>
      </c>
      <c r="I364" s="276"/>
    </row>
    <row r="365" spans="1:9" ht="20.100000000000001" customHeight="1">
      <c r="A365" s="477"/>
      <c r="B365" s="22">
        <v>30</v>
      </c>
      <c r="C365" s="23" t="s">
        <v>452</v>
      </c>
      <c r="D365" s="23" t="s">
        <v>453</v>
      </c>
      <c r="E365" s="315" t="s">
        <v>914</v>
      </c>
      <c r="F365" s="24"/>
      <c r="G365" s="24"/>
      <c r="H365" s="281">
        <v>100</v>
      </c>
      <c r="I365" s="276"/>
    </row>
    <row r="366" spans="1:9" ht="20.100000000000001" customHeight="1">
      <c r="A366" s="477"/>
      <c r="B366" s="22">
        <v>30</v>
      </c>
      <c r="C366" s="23" t="s">
        <v>452</v>
      </c>
      <c r="D366" s="23" t="s">
        <v>453</v>
      </c>
      <c r="E366" s="315" t="s">
        <v>915</v>
      </c>
      <c r="F366" s="24"/>
      <c r="G366" s="24"/>
      <c r="H366" s="281">
        <v>80</v>
      </c>
      <c r="I366" s="276"/>
    </row>
    <row r="367" spans="1:9" ht="20.100000000000001" customHeight="1">
      <c r="A367" s="477"/>
      <c r="B367" s="22">
        <v>30</v>
      </c>
      <c r="C367" s="23" t="s">
        <v>452</v>
      </c>
      <c r="D367" s="23" t="s">
        <v>453</v>
      </c>
      <c r="E367" s="315" t="s">
        <v>916</v>
      </c>
      <c r="F367" s="24"/>
      <c r="G367" s="24"/>
      <c r="H367" s="281">
        <v>520</v>
      </c>
      <c r="I367" s="276"/>
    </row>
    <row r="368" spans="1:9" ht="20.100000000000001" customHeight="1">
      <c r="A368" s="477"/>
      <c r="B368" s="22">
        <v>30</v>
      </c>
      <c r="C368" s="23" t="s">
        <v>452</v>
      </c>
      <c r="D368" s="23" t="s">
        <v>453</v>
      </c>
      <c r="E368" s="315" t="s">
        <v>917</v>
      </c>
      <c r="F368" s="24"/>
      <c r="G368" s="24"/>
      <c r="H368" s="281">
        <v>140</v>
      </c>
      <c r="I368" s="276"/>
    </row>
    <row r="369" spans="1:9" ht="20.100000000000001" customHeight="1">
      <c r="A369" s="477"/>
      <c r="B369" s="22">
        <v>30</v>
      </c>
      <c r="C369" s="23" t="s">
        <v>452</v>
      </c>
      <c r="D369" s="23" t="s">
        <v>453</v>
      </c>
      <c r="E369" s="315" t="s">
        <v>918</v>
      </c>
      <c r="F369" s="24"/>
      <c r="G369" s="24"/>
      <c r="H369" s="281">
        <v>200</v>
      </c>
      <c r="I369" s="276"/>
    </row>
    <row r="370" spans="1:9" ht="20.100000000000001" customHeight="1">
      <c r="A370" s="477"/>
      <c r="B370" s="22">
        <v>31</v>
      </c>
      <c r="C370" s="23" t="s">
        <v>452</v>
      </c>
      <c r="D370" s="23" t="s">
        <v>453</v>
      </c>
      <c r="E370" s="315" t="s">
        <v>919</v>
      </c>
      <c r="F370" s="24"/>
      <c r="G370" s="24"/>
      <c r="H370" s="281">
        <v>730</v>
      </c>
      <c r="I370" s="276"/>
    </row>
    <row r="371" spans="1:9" ht="20.100000000000001" customHeight="1">
      <c r="A371" s="477"/>
      <c r="B371" s="22">
        <v>31</v>
      </c>
      <c r="C371" s="23" t="s">
        <v>452</v>
      </c>
      <c r="D371" s="23" t="s">
        <v>453</v>
      </c>
      <c r="E371" s="315" t="s">
        <v>920</v>
      </c>
      <c r="F371" s="24"/>
      <c r="G371" s="24"/>
      <c r="H371" s="281">
        <v>100</v>
      </c>
      <c r="I371" s="276"/>
    </row>
    <row r="372" spans="1:9" ht="20.100000000000001" customHeight="1" thickBot="1">
      <c r="A372" s="477"/>
      <c r="B372" s="22">
        <v>31</v>
      </c>
      <c r="C372" s="23" t="s">
        <v>452</v>
      </c>
      <c r="D372" s="23" t="s">
        <v>453</v>
      </c>
      <c r="E372" s="315" t="s">
        <v>921</v>
      </c>
      <c r="F372" s="24"/>
      <c r="G372" s="24"/>
      <c r="H372" s="281">
        <v>1224.08</v>
      </c>
      <c r="I372" s="276"/>
    </row>
    <row r="373" spans="1:9" ht="20.100000000000001" customHeight="1">
      <c r="A373" s="477"/>
      <c r="B373" s="576" t="s">
        <v>922</v>
      </c>
      <c r="C373" s="577"/>
      <c r="D373" s="577"/>
      <c r="E373" s="577"/>
      <c r="F373" s="577"/>
      <c r="G373" s="577"/>
      <c r="H373" s="578"/>
      <c r="I373" s="276"/>
    </row>
    <row r="374" spans="1:9" ht="20.100000000000001" customHeight="1">
      <c r="A374" s="477"/>
      <c r="B374" s="125">
        <v>2</v>
      </c>
      <c r="C374" s="23" t="s">
        <v>452</v>
      </c>
      <c r="D374" s="23" t="s">
        <v>453</v>
      </c>
      <c r="E374" s="315" t="s">
        <v>923</v>
      </c>
      <c r="F374" s="96"/>
      <c r="G374" s="96"/>
      <c r="H374" s="282">
        <v>1685</v>
      </c>
      <c r="I374" s="276"/>
    </row>
    <row r="375" spans="1:9" ht="20.100000000000001" customHeight="1">
      <c r="A375" s="477"/>
      <c r="B375" s="125">
        <v>3</v>
      </c>
      <c r="C375" s="23" t="s">
        <v>43</v>
      </c>
      <c r="D375" s="23" t="s">
        <v>44</v>
      </c>
      <c r="E375" s="315" t="s">
        <v>924</v>
      </c>
      <c r="F375" s="96"/>
      <c r="G375" s="96"/>
      <c r="H375" s="282">
        <v>1000</v>
      </c>
      <c r="I375" s="276"/>
    </row>
    <row r="376" spans="1:9" ht="20.100000000000001" customHeight="1">
      <c r="A376" s="477"/>
      <c r="B376" s="125">
        <v>3</v>
      </c>
      <c r="C376" s="23" t="s">
        <v>139</v>
      </c>
      <c r="D376" s="23" t="s">
        <v>140</v>
      </c>
      <c r="E376" s="315" t="s">
        <v>925</v>
      </c>
      <c r="F376" s="96"/>
      <c r="G376" s="96"/>
      <c r="H376" s="282">
        <v>1689</v>
      </c>
      <c r="I376" s="276"/>
    </row>
    <row r="377" spans="1:9" ht="20.100000000000001" customHeight="1">
      <c r="A377" s="477"/>
      <c r="B377" s="125">
        <v>4</v>
      </c>
      <c r="C377" s="23" t="s">
        <v>452</v>
      </c>
      <c r="D377" s="23" t="s">
        <v>453</v>
      </c>
      <c r="E377" s="315" t="s">
        <v>926</v>
      </c>
      <c r="F377" s="96"/>
      <c r="G377" s="96"/>
      <c r="H377" s="282">
        <v>1040.04</v>
      </c>
      <c r="I377" s="276"/>
    </row>
    <row r="378" spans="1:9" ht="20.100000000000001" customHeight="1">
      <c r="A378" s="477"/>
      <c r="B378" s="22">
        <v>4</v>
      </c>
      <c r="C378" s="23" t="s">
        <v>452</v>
      </c>
      <c r="D378" s="23" t="s">
        <v>453</v>
      </c>
      <c r="E378" s="315" t="s">
        <v>927</v>
      </c>
      <c r="F378" s="24"/>
      <c r="G378" s="24"/>
      <c r="H378" s="281">
        <v>2920</v>
      </c>
      <c r="I378" s="276"/>
    </row>
    <row r="379" spans="1:9" ht="20.100000000000001" customHeight="1">
      <c r="A379" s="477"/>
      <c r="B379" s="22">
        <v>5</v>
      </c>
      <c r="C379" s="23" t="s">
        <v>452</v>
      </c>
      <c r="D379" s="23" t="s">
        <v>453</v>
      </c>
      <c r="E379" s="315" t="s">
        <v>928</v>
      </c>
      <c r="F379" s="24"/>
      <c r="G379" s="24"/>
      <c r="H379" s="281">
        <v>315</v>
      </c>
      <c r="I379" s="276"/>
    </row>
    <row r="380" spans="1:9" ht="20.100000000000001" customHeight="1">
      <c r="A380" s="477"/>
      <c r="B380" s="22">
        <v>6</v>
      </c>
      <c r="C380" s="23" t="s">
        <v>452</v>
      </c>
      <c r="D380" s="23" t="s">
        <v>453</v>
      </c>
      <c r="E380" s="315" t="s">
        <v>929</v>
      </c>
      <c r="F380" s="24"/>
      <c r="G380" s="24"/>
      <c r="H380" s="281">
        <v>384.89</v>
      </c>
      <c r="I380" s="276"/>
    </row>
    <row r="381" spans="1:9" ht="20.100000000000001" customHeight="1">
      <c r="A381" s="477"/>
      <c r="B381" s="22">
        <v>6</v>
      </c>
      <c r="C381" s="23" t="s">
        <v>452</v>
      </c>
      <c r="D381" s="23" t="s">
        <v>453</v>
      </c>
      <c r="E381" s="315" t="s">
        <v>930</v>
      </c>
      <c r="F381" s="24"/>
      <c r="G381" s="24"/>
      <c r="H381" s="281">
        <v>780</v>
      </c>
      <c r="I381" s="276"/>
    </row>
    <row r="382" spans="1:9" ht="20.100000000000001" customHeight="1">
      <c r="A382" s="477"/>
      <c r="B382" s="22">
        <v>6</v>
      </c>
      <c r="C382" s="23" t="s">
        <v>213</v>
      </c>
      <c r="D382" s="23" t="s">
        <v>214</v>
      </c>
      <c r="E382" s="315" t="s">
        <v>931</v>
      </c>
      <c r="F382" s="24"/>
      <c r="G382" s="24"/>
      <c r="H382" s="281">
        <v>44680</v>
      </c>
      <c r="I382" s="276"/>
    </row>
    <row r="383" spans="1:9" ht="20.100000000000001" customHeight="1">
      <c r="A383" s="477"/>
      <c r="B383" s="22">
        <v>6</v>
      </c>
      <c r="C383" s="23" t="s">
        <v>159</v>
      </c>
      <c r="D383" s="23" t="s">
        <v>160</v>
      </c>
      <c r="E383" s="315" t="s">
        <v>932</v>
      </c>
      <c r="F383" s="24"/>
      <c r="G383" s="24"/>
      <c r="H383" s="281">
        <v>7113.7</v>
      </c>
      <c r="I383" s="276"/>
    </row>
    <row r="384" spans="1:9" ht="20.100000000000001" customHeight="1">
      <c r="A384" s="477"/>
      <c r="B384" s="22">
        <v>6</v>
      </c>
      <c r="C384" s="23" t="s">
        <v>213</v>
      </c>
      <c r="D384" s="23" t="s">
        <v>214</v>
      </c>
      <c r="E384" s="315" t="s">
        <v>933</v>
      </c>
      <c r="F384" s="24"/>
      <c r="G384" s="24"/>
      <c r="H384" s="281">
        <v>1200</v>
      </c>
      <c r="I384" s="276"/>
    </row>
    <row r="385" spans="1:9" ht="20.100000000000001" customHeight="1">
      <c r="A385" s="477"/>
      <c r="B385" s="22">
        <v>7</v>
      </c>
      <c r="C385" s="23" t="s">
        <v>452</v>
      </c>
      <c r="D385" s="23" t="s">
        <v>453</v>
      </c>
      <c r="E385" s="315" t="s">
        <v>934</v>
      </c>
      <c r="F385" s="24"/>
      <c r="G385" s="24"/>
      <c r="H385" s="281">
        <v>252</v>
      </c>
      <c r="I385" s="276"/>
    </row>
    <row r="386" spans="1:9" ht="20.100000000000001" customHeight="1" thickBot="1">
      <c r="A386" s="477"/>
      <c r="B386" s="101"/>
      <c r="C386" s="512" t="s">
        <v>16</v>
      </c>
      <c r="D386" s="512"/>
      <c r="E386" s="513"/>
      <c r="F386" s="514"/>
      <c r="G386" s="184">
        <f>SUM(G361:G372)</f>
        <v>0</v>
      </c>
      <c r="H386" s="283">
        <f>SUM(H361:H372,H374:H385)</f>
        <v>67457.709999999992</v>
      </c>
      <c r="I386" s="276"/>
    </row>
    <row r="387" spans="1:9" ht="20.100000000000001" customHeight="1">
      <c r="A387" s="477"/>
      <c r="B387" s="576" t="s">
        <v>761</v>
      </c>
      <c r="C387" s="577"/>
      <c r="D387" s="577"/>
      <c r="E387" s="577"/>
      <c r="F387" s="577"/>
      <c r="G387" s="577"/>
      <c r="H387" s="578"/>
      <c r="I387" s="276"/>
    </row>
    <row r="388" spans="1:9" ht="20.100000000000001" customHeight="1">
      <c r="A388" s="477"/>
      <c r="B388" s="22">
        <v>29</v>
      </c>
      <c r="C388" s="23" t="s">
        <v>501</v>
      </c>
      <c r="D388" s="23" t="s">
        <v>502</v>
      </c>
      <c r="E388" s="315" t="s">
        <v>935</v>
      </c>
      <c r="F388" s="24"/>
      <c r="G388" s="24"/>
      <c r="H388" s="281">
        <v>176</v>
      </c>
      <c r="I388" s="276"/>
    </row>
    <row r="389" spans="1:9" ht="20.100000000000001" customHeight="1" thickBot="1">
      <c r="A389" s="477"/>
      <c r="B389" s="22">
        <v>30</v>
      </c>
      <c r="C389" s="23" t="s">
        <v>501</v>
      </c>
      <c r="D389" s="23" t="s">
        <v>502</v>
      </c>
      <c r="E389" s="315" t="s">
        <v>936</v>
      </c>
      <c r="F389" s="24"/>
      <c r="G389" s="24"/>
      <c r="H389" s="281">
        <v>1076</v>
      </c>
      <c r="I389" s="276"/>
    </row>
    <row r="390" spans="1:9" ht="20.100000000000001" customHeight="1">
      <c r="A390" s="477"/>
      <c r="B390" s="576" t="s">
        <v>922</v>
      </c>
      <c r="C390" s="577"/>
      <c r="D390" s="577"/>
      <c r="E390" s="577"/>
      <c r="F390" s="577"/>
      <c r="G390" s="577"/>
      <c r="H390" s="578"/>
      <c r="I390" s="276"/>
    </row>
    <row r="391" spans="1:9" ht="20.100000000000001" customHeight="1">
      <c r="A391" s="477"/>
      <c r="B391" s="125">
        <v>2</v>
      </c>
      <c r="C391" s="23" t="s">
        <v>43</v>
      </c>
      <c r="D391" s="23" t="s">
        <v>44</v>
      </c>
      <c r="E391" s="315" t="s">
        <v>937</v>
      </c>
      <c r="F391" s="96"/>
      <c r="G391" s="96"/>
      <c r="H391" s="282">
        <v>1500</v>
      </c>
      <c r="I391" s="276"/>
    </row>
    <row r="392" spans="1:9" ht="20.100000000000001" customHeight="1">
      <c r="A392" s="477"/>
      <c r="B392" s="125">
        <v>3</v>
      </c>
      <c r="C392" s="23" t="s">
        <v>139</v>
      </c>
      <c r="D392" s="23" t="s">
        <v>140</v>
      </c>
      <c r="E392" s="315" t="s">
        <v>938</v>
      </c>
      <c r="F392" s="96"/>
      <c r="G392" s="96"/>
      <c r="H392" s="282">
        <v>418</v>
      </c>
      <c r="I392" s="276"/>
    </row>
    <row r="393" spans="1:9" ht="20.100000000000001" customHeight="1">
      <c r="A393" s="477"/>
      <c r="B393" s="125">
        <v>4</v>
      </c>
      <c r="C393" s="23" t="s">
        <v>43</v>
      </c>
      <c r="D393" s="23" t="s">
        <v>44</v>
      </c>
      <c r="E393" s="315" t="s">
        <v>939</v>
      </c>
      <c r="F393" s="96"/>
      <c r="G393" s="96"/>
      <c r="H393" s="282">
        <v>50</v>
      </c>
      <c r="I393" s="276"/>
    </row>
    <row r="394" spans="1:9" ht="20.100000000000001" customHeight="1">
      <c r="A394" s="477"/>
      <c r="B394" s="125">
        <v>4</v>
      </c>
      <c r="C394" s="23" t="s">
        <v>96</v>
      </c>
      <c r="D394" s="23" t="s">
        <v>97</v>
      </c>
      <c r="E394" s="315" t="s">
        <v>940</v>
      </c>
      <c r="F394" s="96"/>
      <c r="G394" s="96"/>
      <c r="H394" s="282">
        <v>250</v>
      </c>
      <c r="I394" s="276"/>
    </row>
    <row r="395" spans="1:9" ht="20.100000000000001" customHeight="1">
      <c r="A395" s="477"/>
      <c r="B395" s="22">
        <v>4</v>
      </c>
      <c r="C395" s="23" t="s">
        <v>43</v>
      </c>
      <c r="D395" s="23" t="s">
        <v>44</v>
      </c>
      <c r="E395" s="315" t="s">
        <v>941</v>
      </c>
      <c r="F395" s="24"/>
      <c r="G395" s="24"/>
      <c r="H395" s="281">
        <v>120</v>
      </c>
      <c r="I395" s="276"/>
    </row>
    <row r="396" spans="1:9" ht="20.100000000000001" customHeight="1">
      <c r="A396" s="477"/>
      <c r="B396" s="22">
        <v>5</v>
      </c>
      <c r="C396" s="23" t="s">
        <v>43</v>
      </c>
      <c r="D396" s="23" t="s">
        <v>44</v>
      </c>
      <c r="E396" s="315" t="s">
        <v>942</v>
      </c>
      <c r="F396" s="24"/>
      <c r="G396" s="24"/>
      <c r="H396" s="281">
        <v>1600</v>
      </c>
      <c r="I396" s="276"/>
    </row>
    <row r="397" spans="1:9" ht="20.100000000000001" customHeight="1">
      <c r="A397" s="477"/>
      <c r="B397" s="22">
        <v>5</v>
      </c>
      <c r="C397" s="23" t="s">
        <v>139</v>
      </c>
      <c r="D397" s="23" t="s">
        <v>140</v>
      </c>
      <c r="E397" s="315" t="s">
        <v>943</v>
      </c>
      <c r="F397" s="24"/>
      <c r="G397" s="24"/>
      <c r="H397" s="281">
        <v>4044</v>
      </c>
      <c r="I397" s="276"/>
    </row>
    <row r="398" spans="1:9" ht="20.100000000000001" customHeight="1">
      <c r="A398" s="477"/>
      <c r="B398" s="22">
        <v>5</v>
      </c>
      <c r="C398" s="23" t="s">
        <v>139</v>
      </c>
      <c r="D398" s="23" t="s">
        <v>140</v>
      </c>
      <c r="E398" s="315" t="s">
        <v>943</v>
      </c>
      <c r="F398" s="24"/>
      <c r="G398" s="24"/>
      <c r="H398" s="281">
        <v>9028</v>
      </c>
      <c r="I398" s="276"/>
    </row>
    <row r="399" spans="1:9" ht="20.100000000000001" customHeight="1">
      <c r="A399" s="477"/>
      <c r="B399" s="22">
        <v>5</v>
      </c>
      <c r="C399" s="23" t="s">
        <v>452</v>
      </c>
      <c r="D399" s="23" t="s">
        <v>453</v>
      </c>
      <c r="E399" s="315" t="s">
        <v>944</v>
      </c>
      <c r="F399" s="24"/>
      <c r="G399" s="24"/>
      <c r="H399" s="281">
        <v>14360</v>
      </c>
      <c r="I399" s="276"/>
    </row>
    <row r="400" spans="1:9" ht="20.100000000000001" customHeight="1">
      <c r="A400" s="477"/>
      <c r="B400" s="22">
        <v>6</v>
      </c>
      <c r="C400" s="23" t="s">
        <v>452</v>
      </c>
      <c r="D400" s="23" t="s">
        <v>453</v>
      </c>
      <c r="E400" s="315" t="s">
        <v>945</v>
      </c>
      <c r="F400" s="24"/>
      <c r="G400" s="24"/>
      <c r="H400" s="281">
        <v>5736</v>
      </c>
      <c r="I400" s="276"/>
    </row>
    <row r="401" spans="1:9" ht="20.100000000000001" customHeight="1">
      <c r="A401" s="477"/>
      <c r="B401" s="22">
        <v>7</v>
      </c>
      <c r="C401" s="23" t="s">
        <v>452</v>
      </c>
      <c r="D401" s="23" t="s">
        <v>453</v>
      </c>
      <c r="E401" s="315" t="s">
        <v>946</v>
      </c>
      <c r="F401" s="24"/>
      <c r="G401" s="24"/>
      <c r="H401" s="281">
        <v>1360.1</v>
      </c>
      <c r="I401" s="276"/>
    </row>
    <row r="402" spans="1:9" ht="20.100000000000001" customHeight="1">
      <c r="A402" s="477"/>
      <c r="B402" s="22">
        <v>7</v>
      </c>
      <c r="C402" s="23" t="s">
        <v>452</v>
      </c>
      <c r="D402" s="23" t="s">
        <v>453</v>
      </c>
      <c r="E402" s="315" t="s">
        <v>947</v>
      </c>
      <c r="F402" s="24"/>
      <c r="G402" s="24"/>
      <c r="H402" s="281">
        <v>1360</v>
      </c>
      <c r="I402" s="276"/>
    </row>
    <row r="403" spans="1:9" ht="20.100000000000001" customHeight="1">
      <c r="A403" s="477"/>
      <c r="B403" s="22">
        <v>7</v>
      </c>
      <c r="C403" s="23" t="s">
        <v>452</v>
      </c>
      <c r="D403" s="23" t="s">
        <v>453</v>
      </c>
      <c r="E403" s="315" t="s">
        <v>948</v>
      </c>
      <c r="F403" s="24"/>
      <c r="G403" s="24"/>
      <c r="H403" s="281">
        <v>1564</v>
      </c>
      <c r="I403" s="276"/>
    </row>
    <row r="404" spans="1:9" ht="20.100000000000001" customHeight="1">
      <c r="A404" s="477"/>
      <c r="B404" s="22">
        <v>7</v>
      </c>
      <c r="C404" s="23" t="s">
        <v>452</v>
      </c>
      <c r="D404" s="23" t="s">
        <v>453</v>
      </c>
      <c r="E404" s="315" t="s">
        <v>949</v>
      </c>
      <c r="F404" s="24"/>
      <c r="G404" s="24"/>
      <c r="H404" s="281">
        <v>365</v>
      </c>
      <c r="I404" s="276"/>
    </row>
    <row r="405" spans="1:9" ht="20.100000000000001" customHeight="1" thickBot="1">
      <c r="A405" s="477"/>
      <c r="B405" s="101"/>
      <c r="C405" s="512" t="s">
        <v>16</v>
      </c>
      <c r="D405" s="512"/>
      <c r="E405" s="513"/>
      <c r="F405" s="514"/>
      <c r="G405" s="184">
        <f>SUM(G387:G389)</f>
        <v>0</v>
      </c>
      <c r="H405" s="283">
        <f>SUM(H387:H389,H391:H404)</f>
        <v>43007.1</v>
      </c>
      <c r="I405" s="276"/>
    </row>
    <row r="406" spans="1:9" ht="20.100000000000001" customHeight="1">
      <c r="A406" s="477"/>
      <c r="B406" s="576"/>
      <c r="C406" s="577"/>
      <c r="D406" s="577"/>
      <c r="E406" s="577"/>
      <c r="F406" s="577"/>
      <c r="G406" s="577"/>
      <c r="H406" s="578"/>
      <c r="I406" s="276"/>
    </row>
    <row r="407" spans="1:9" ht="20.100000000000001" customHeight="1">
      <c r="A407" s="477"/>
      <c r="B407" s="327">
        <v>11</v>
      </c>
      <c r="C407" s="10" t="s">
        <v>96</v>
      </c>
      <c r="D407" s="23" t="s">
        <v>97</v>
      </c>
      <c r="E407" s="315" t="s">
        <v>950</v>
      </c>
      <c r="F407" s="10"/>
      <c r="G407" s="328"/>
      <c r="H407" s="281">
        <v>321</v>
      </c>
      <c r="I407" s="276"/>
    </row>
    <row r="408" spans="1:9" ht="20.100000000000001" customHeight="1">
      <c r="A408" s="477"/>
      <c r="B408" s="327">
        <v>11</v>
      </c>
      <c r="C408" s="10" t="s">
        <v>96</v>
      </c>
      <c r="D408" s="23" t="s">
        <v>97</v>
      </c>
      <c r="E408" s="315" t="s">
        <v>950</v>
      </c>
      <c r="F408" s="10"/>
      <c r="G408" s="328"/>
      <c r="H408" s="281">
        <v>4836.3999999999996</v>
      </c>
      <c r="I408" s="276"/>
    </row>
    <row r="409" spans="1:9" ht="20.100000000000001" customHeight="1" thickBot="1">
      <c r="A409" s="477"/>
      <c r="B409" s="329"/>
      <c r="C409" s="330" t="s">
        <v>16</v>
      </c>
      <c r="D409" s="330"/>
      <c r="E409" s="330"/>
      <c r="F409" s="10"/>
      <c r="G409" s="331">
        <f>SUM(G394:G396)</f>
        <v>0</v>
      </c>
      <c r="H409" s="283">
        <f>SUM(H407:H408)</f>
        <v>5157.3999999999996</v>
      </c>
      <c r="I409" s="276"/>
    </row>
    <row r="410" spans="1:9" ht="20.100000000000001" customHeight="1">
      <c r="A410" s="477"/>
      <c r="B410" s="620"/>
      <c r="C410" s="621"/>
      <c r="D410" s="621"/>
      <c r="E410" s="621"/>
      <c r="F410" s="621"/>
      <c r="G410" s="621"/>
      <c r="H410" s="622"/>
      <c r="I410" s="276"/>
    </row>
    <row r="411" spans="1:9" ht="20.100000000000001" customHeight="1">
      <c r="A411" s="477"/>
      <c r="B411" s="332">
        <v>3</v>
      </c>
      <c r="C411" s="10" t="s">
        <v>43</v>
      </c>
      <c r="D411" s="23" t="s">
        <v>44</v>
      </c>
      <c r="E411" s="333" t="s">
        <v>951</v>
      </c>
      <c r="F411" s="334"/>
      <c r="G411" s="334"/>
      <c r="H411" s="281">
        <v>1440</v>
      </c>
      <c r="I411" s="276"/>
    </row>
    <row r="412" spans="1:9" ht="20.100000000000001" customHeight="1">
      <c r="A412" s="477"/>
      <c r="B412" s="332">
        <v>5</v>
      </c>
      <c r="C412" s="10" t="s">
        <v>96</v>
      </c>
      <c r="D412" s="23" t="s">
        <v>97</v>
      </c>
      <c r="E412" s="333" t="s">
        <v>157</v>
      </c>
      <c r="F412" s="334"/>
      <c r="G412" s="334"/>
      <c r="H412" s="281">
        <v>6270</v>
      </c>
      <c r="I412" s="276"/>
    </row>
    <row r="413" spans="1:9" ht="20.100000000000001" customHeight="1">
      <c r="A413" s="477"/>
      <c r="B413" s="332">
        <v>9</v>
      </c>
      <c r="C413" s="10" t="s">
        <v>43</v>
      </c>
      <c r="D413" s="23" t="s">
        <v>44</v>
      </c>
      <c r="E413" s="333" t="s">
        <v>952</v>
      </c>
      <c r="F413" s="334"/>
      <c r="G413" s="334"/>
      <c r="H413" s="281">
        <v>1350</v>
      </c>
      <c r="I413" s="276"/>
    </row>
    <row r="414" spans="1:9" ht="20.100000000000001" customHeight="1">
      <c r="A414" s="477"/>
      <c r="B414" s="332">
        <v>9</v>
      </c>
      <c r="C414" s="10" t="s">
        <v>43</v>
      </c>
      <c r="D414" s="23" t="s">
        <v>44</v>
      </c>
      <c r="E414" s="333" t="s">
        <v>953</v>
      </c>
      <c r="F414" s="334"/>
      <c r="G414" s="334"/>
      <c r="H414" s="281">
        <v>395</v>
      </c>
      <c r="I414" s="276"/>
    </row>
    <row r="415" spans="1:9" ht="20.100000000000001" customHeight="1" thickBot="1">
      <c r="A415" s="477"/>
      <c r="B415" s="101"/>
      <c r="C415" s="512" t="s">
        <v>16</v>
      </c>
      <c r="D415" s="512"/>
      <c r="E415" s="513"/>
      <c r="F415" s="514"/>
      <c r="G415" s="184">
        <f>SUM(G403:G414)</f>
        <v>0</v>
      </c>
      <c r="H415" s="283">
        <f>SUM(H411:H414)</f>
        <v>9455</v>
      </c>
      <c r="I415" s="276"/>
    </row>
    <row r="416" spans="1:9" ht="20.100000000000001" customHeight="1">
      <c r="A416" s="477"/>
      <c r="B416" s="623"/>
      <c r="C416" s="624"/>
      <c r="D416" s="624"/>
      <c r="E416" s="624"/>
      <c r="F416" s="624"/>
      <c r="G416" s="624"/>
      <c r="H416" s="625"/>
      <c r="I416" s="276"/>
    </row>
    <row r="417" spans="1:9" ht="20.100000000000001" customHeight="1">
      <c r="A417" s="477"/>
      <c r="B417" s="327">
        <v>8</v>
      </c>
      <c r="C417" s="10" t="s">
        <v>501</v>
      </c>
      <c r="D417" s="335" t="s">
        <v>502</v>
      </c>
      <c r="E417" s="315" t="s">
        <v>954</v>
      </c>
      <c r="F417" s="328"/>
      <c r="G417" s="328"/>
      <c r="H417" s="281">
        <v>342.4</v>
      </c>
      <c r="I417" s="276"/>
    </row>
    <row r="418" spans="1:9" ht="20.100000000000001" customHeight="1">
      <c r="A418" s="477"/>
      <c r="B418" s="327">
        <v>8</v>
      </c>
      <c r="C418" s="10" t="s">
        <v>501</v>
      </c>
      <c r="D418" s="335" t="s">
        <v>502</v>
      </c>
      <c r="E418" s="315" t="s">
        <v>955</v>
      </c>
      <c r="F418" s="328"/>
      <c r="G418" s="328"/>
      <c r="H418" s="281">
        <v>864</v>
      </c>
      <c r="I418" s="276"/>
    </row>
    <row r="419" spans="1:9" ht="20.100000000000001" customHeight="1">
      <c r="A419" s="477"/>
      <c r="B419" s="327">
        <v>8</v>
      </c>
      <c r="C419" s="10" t="s">
        <v>501</v>
      </c>
      <c r="D419" s="335" t="s">
        <v>502</v>
      </c>
      <c r="E419" s="315" t="s">
        <v>956</v>
      </c>
      <c r="F419" s="328"/>
      <c r="G419" s="328"/>
      <c r="H419" s="281">
        <v>3780</v>
      </c>
      <c r="I419" s="276"/>
    </row>
    <row r="420" spans="1:9" ht="20.100000000000001" customHeight="1">
      <c r="A420" s="477"/>
      <c r="B420" s="327">
        <v>10</v>
      </c>
      <c r="C420" s="10" t="s">
        <v>501</v>
      </c>
      <c r="D420" s="335" t="s">
        <v>502</v>
      </c>
      <c r="E420" s="315" t="s">
        <v>957</v>
      </c>
      <c r="F420" s="328"/>
      <c r="G420" s="328"/>
      <c r="H420" s="281">
        <v>2850</v>
      </c>
      <c r="I420" s="276"/>
    </row>
    <row r="421" spans="1:9" ht="20.100000000000001" customHeight="1">
      <c r="A421" s="477"/>
      <c r="B421" s="327">
        <v>10</v>
      </c>
      <c r="C421" s="10" t="s">
        <v>501</v>
      </c>
      <c r="D421" s="335" t="s">
        <v>502</v>
      </c>
      <c r="E421" s="315" t="s">
        <v>958</v>
      </c>
      <c r="F421" s="328"/>
      <c r="G421" s="328"/>
      <c r="H421" s="281">
        <v>4678</v>
      </c>
      <c r="I421" s="276"/>
    </row>
    <row r="422" spans="1:9" ht="20.100000000000001" customHeight="1">
      <c r="A422" s="477"/>
      <c r="B422" s="327">
        <v>11</v>
      </c>
      <c r="C422" s="10" t="s">
        <v>501</v>
      </c>
      <c r="D422" s="335" t="s">
        <v>502</v>
      </c>
      <c r="E422" s="315" t="s">
        <v>959</v>
      </c>
      <c r="F422" s="328"/>
      <c r="G422" s="328"/>
      <c r="H422" s="281">
        <v>1199</v>
      </c>
      <c r="I422" s="276"/>
    </row>
    <row r="423" spans="1:9" ht="20.100000000000001" customHeight="1">
      <c r="A423" s="477"/>
      <c r="B423" s="327">
        <v>12</v>
      </c>
      <c r="C423" s="10" t="s">
        <v>501</v>
      </c>
      <c r="D423" s="335" t="s">
        <v>502</v>
      </c>
      <c r="E423" s="315" t="s">
        <v>960</v>
      </c>
      <c r="F423" s="328"/>
      <c r="G423" s="328"/>
      <c r="H423" s="281">
        <v>1446</v>
      </c>
      <c r="I423" s="276"/>
    </row>
    <row r="424" spans="1:9" ht="20.100000000000001" customHeight="1">
      <c r="A424" s="477"/>
      <c r="B424" s="336">
        <v>12</v>
      </c>
      <c r="C424" s="10" t="s">
        <v>452</v>
      </c>
      <c r="D424" s="335" t="s">
        <v>453</v>
      </c>
      <c r="E424" s="315" t="s">
        <v>961</v>
      </c>
      <c r="F424" s="279"/>
      <c r="G424" s="337"/>
      <c r="H424" s="281">
        <v>270</v>
      </c>
      <c r="I424" s="276"/>
    </row>
    <row r="425" spans="1:9" ht="20.100000000000001" customHeight="1">
      <c r="A425" s="477"/>
      <c r="B425" s="336">
        <v>12</v>
      </c>
      <c r="C425" s="10" t="s">
        <v>501</v>
      </c>
      <c r="D425" s="335" t="s">
        <v>502</v>
      </c>
      <c r="E425" s="315" t="s">
        <v>962</v>
      </c>
      <c r="F425" s="279"/>
      <c r="G425" s="337"/>
      <c r="H425" s="281">
        <v>1302.51</v>
      </c>
      <c r="I425" s="276"/>
    </row>
    <row r="426" spans="1:9" ht="20.100000000000001" customHeight="1">
      <c r="A426" s="477"/>
      <c r="B426" s="336">
        <v>12</v>
      </c>
      <c r="C426" s="10" t="s">
        <v>452</v>
      </c>
      <c r="D426" s="335" t="s">
        <v>453</v>
      </c>
      <c r="E426" s="315" t="s">
        <v>963</v>
      </c>
      <c r="F426" s="279"/>
      <c r="G426" s="337"/>
      <c r="H426" s="281">
        <v>389</v>
      </c>
      <c r="I426" s="276"/>
    </row>
    <row r="427" spans="1:9" ht="20.100000000000001" customHeight="1">
      <c r="A427" s="477"/>
      <c r="B427" s="336">
        <v>12</v>
      </c>
      <c r="C427" s="10" t="s">
        <v>452</v>
      </c>
      <c r="D427" s="335" t="s">
        <v>453</v>
      </c>
      <c r="E427" s="315" t="s">
        <v>964</v>
      </c>
      <c r="F427" s="279"/>
      <c r="G427" s="337"/>
      <c r="H427" s="281">
        <v>449.4</v>
      </c>
      <c r="I427" s="276"/>
    </row>
    <row r="428" spans="1:9" ht="20.100000000000001" customHeight="1">
      <c r="A428" s="477"/>
      <c r="B428" s="338">
        <v>12</v>
      </c>
      <c r="C428" s="10" t="s">
        <v>139</v>
      </c>
      <c r="D428" s="10" t="s">
        <v>140</v>
      </c>
      <c r="E428" s="315" t="s">
        <v>965</v>
      </c>
      <c r="F428" s="279"/>
      <c r="G428" s="337"/>
      <c r="H428" s="281">
        <v>1902</v>
      </c>
      <c r="I428" s="276"/>
    </row>
    <row r="429" spans="1:9" ht="20.100000000000001" customHeight="1" thickBot="1">
      <c r="A429" s="477"/>
      <c r="B429" s="101"/>
      <c r="C429" s="512" t="s">
        <v>16</v>
      </c>
      <c r="D429" s="512"/>
      <c r="E429" s="513"/>
      <c r="F429" s="514"/>
      <c r="G429" s="184">
        <f>SUM(G417:G428)</f>
        <v>0</v>
      </c>
      <c r="H429" s="283">
        <f>SUM(H417:H428)</f>
        <v>19472.310000000001</v>
      </c>
      <c r="I429" s="276"/>
    </row>
    <row r="430" spans="1:9" ht="20.100000000000001" customHeight="1">
      <c r="A430" s="477"/>
      <c r="B430" s="576"/>
      <c r="C430" s="577"/>
      <c r="D430" s="577"/>
      <c r="E430" s="577"/>
      <c r="F430" s="577"/>
      <c r="G430" s="577"/>
      <c r="H430" s="578"/>
      <c r="I430" s="276"/>
    </row>
    <row r="431" spans="1:9" ht="20.100000000000001" customHeight="1">
      <c r="A431" s="477"/>
      <c r="B431" s="125">
        <v>12</v>
      </c>
      <c r="C431" s="23" t="s">
        <v>501</v>
      </c>
      <c r="D431" s="335" t="s">
        <v>502</v>
      </c>
      <c r="E431" s="315" t="s">
        <v>966</v>
      </c>
      <c r="F431" s="96"/>
      <c r="G431" s="96"/>
      <c r="H431" s="282">
        <v>4065</v>
      </c>
      <c r="I431" s="276"/>
    </row>
    <row r="432" spans="1:9" ht="20.100000000000001" customHeight="1">
      <c r="A432" s="477"/>
      <c r="B432" s="125">
        <v>12</v>
      </c>
      <c r="C432" s="23" t="s">
        <v>501</v>
      </c>
      <c r="D432" s="335" t="s">
        <v>502</v>
      </c>
      <c r="E432" s="315" t="s">
        <v>967</v>
      </c>
      <c r="F432" s="96"/>
      <c r="G432" s="96"/>
      <c r="H432" s="282">
        <v>900</v>
      </c>
      <c r="I432" s="276"/>
    </row>
    <row r="433" spans="1:9" ht="20.100000000000001" customHeight="1">
      <c r="A433" s="477"/>
      <c r="B433" s="125">
        <v>12</v>
      </c>
      <c r="C433" s="23" t="s">
        <v>139</v>
      </c>
      <c r="D433" s="10" t="s">
        <v>140</v>
      </c>
      <c r="E433" s="315" t="s">
        <v>968</v>
      </c>
      <c r="F433" s="96"/>
      <c r="G433" s="96"/>
      <c r="H433" s="282">
        <v>1269</v>
      </c>
      <c r="I433" s="276"/>
    </row>
    <row r="434" spans="1:9" ht="20.100000000000001" customHeight="1" thickBot="1">
      <c r="A434" s="477"/>
      <c r="B434" s="101"/>
      <c r="C434" s="512" t="s">
        <v>16</v>
      </c>
      <c r="D434" s="512"/>
      <c r="E434" s="513"/>
      <c r="F434" s="514"/>
      <c r="G434" s="184">
        <f>SUM(G422:G433)</f>
        <v>0</v>
      </c>
      <c r="H434" s="283">
        <f>SUM(H431:H433)</f>
        <v>6234</v>
      </c>
      <c r="I434" s="276"/>
    </row>
    <row r="435" spans="1:9" ht="20.100000000000001" customHeight="1">
      <c r="A435" s="477"/>
      <c r="B435" s="600"/>
      <c r="C435" s="601"/>
      <c r="D435" s="601"/>
      <c r="E435" s="601"/>
      <c r="F435" s="601"/>
      <c r="G435" s="601"/>
      <c r="H435" s="602"/>
      <c r="I435" s="276"/>
    </row>
    <row r="436" spans="1:9" ht="20.100000000000001" customHeight="1">
      <c r="A436" s="477"/>
      <c r="B436" s="22">
        <v>12</v>
      </c>
      <c r="C436" s="23" t="s">
        <v>452</v>
      </c>
      <c r="D436" s="23" t="s">
        <v>453</v>
      </c>
      <c r="E436" s="23" t="s">
        <v>969</v>
      </c>
      <c r="F436" s="24"/>
      <c r="G436" s="24"/>
      <c r="H436" s="281">
        <v>120</v>
      </c>
      <c r="I436" s="276"/>
    </row>
    <row r="437" spans="1:9" ht="20.100000000000001" customHeight="1">
      <c r="A437" s="477"/>
      <c r="B437" s="22">
        <v>13</v>
      </c>
      <c r="C437" s="23" t="s">
        <v>452</v>
      </c>
      <c r="D437" s="23" t="s">
        <v>453</v>
      </c>
      <c r="E437" s="23" t="s">
        <v>970</v>
      </c>
      <c r="F437" s="24"/>
      <c r="G437" s="24"/>
      <c r="H437" s="281">
        <v>101</v>
      </c>
      <c r="I437" s="276"/>
    </row>
    <row r="438" spans="1:9" ht="20.100000000000001" customHeight="1">
      <c r="A438" s="477"/>
      <c r="B438" s="22">
        <v>13</v>
      </c>
      <c r="C438" s="23" t="s">
        <v>452</v>
      </c>
      <c r="D438" s="23" t="s">
        <v>453</v>
      </c>
      <c r="E438" s="23" t="s">
        <v>971</v>
      </c>
      <c r="F438" s="24"/>
      <c r="G438" s="24"/>
      <c r="H438" s="281">
        <v>953</v>
      </c>
      <c r="I438" s="276"/>
    </row>
    <row r="439" spans="1:9" ht="20.100000000000001" customHeight="1">
      <c r="A439" s="477"/>
      <c r="B439" s="22">
        <v>13</v>
      </c>
      <c r="C439" s="23" t="s">
        <v>501</v>
      </c>
      <c r="D439" s="23" t="s">
        <v>502</v>
      </c>
      <c r="E439" s="23" t="s">
        <v>972</v>
      </c>
      <c r="F439" s="24"/>
      <c r="G439" s="24"/>
      <c r="H439" s="281">
        <v>140</v>
      </c>
      <c r="I439" s="276"/>
    </row>
    <row r="440" spans="1:9" ht="20.100000000000001" customHeight="1">
      <c r="A440" s="477"/>
      <c r="B440" s="22">
        <v>13</v>
      </c>
      <c r="C440" s="23" t="s">
        <v>452</v>
      </c>
      <c r="D440" s="23" t="s">
        <v>453</v>
      </c>
      <c r="E440" s="23" t="s">
        <v>550</v>
      </c>
      <c r="F440" s="24"/>
      <c r="G440" s="24"/>
      <c r="H440" s="281">
        <v>1020.07</v>
      </c>
      <c r="I440" s="276"/>
    </row>
    <row r="441" spans="1:9" ht="20.100000000000001" customHeight="1">
      <c r="A441" s="477"/>
      <c r="B441" s="22">
        <v>14</v>
      </c>
      <c r="C441" s="23" t="s">
        <v>452</v>
      </c>
      <c r="D441" s="23" t="s">
        <v>453</v>
      </c>
      <c r="E441" s="23" t="s">
        <v>973</v>
      </c>
      <c r="F441" s="24"/>
      <c r="G441" s="24"/>
      <c r="H441" s="281">
        <v>1390</v>
      </c>
      <c r="I441" s="276"/>
    </row>
    <row r="442" spans="1:9" ht="20.100000000000001" customHeight="1" thickBot="1">
      <c r="A442" s="477"/>
      <c r="B442" s="101"/>
      <c r="C442" s="512" t="s">
        <v>16</v>
      </c>
      <c r="D442" s="512"/>
      <c r="E442" s="513"/>
      <c r="F442" s="514"/>
      <c r="G442" s="184">
        <f>SUM(G430:G441)</f>
        <v>0</v>
      </c>
      <c r="H442" s="283">
        <f>SUM(H436:H441)</f>
        <v>3724.07</v>
      </c>
      <c r="I442" s="276"/>
    </row>
    <row r="443" spans="1:9" ht="20.100000000000001" customHeight="1">
      <c r="A443" s="477"/>
      <c r="B443" s="600"/>
      <c r="C443" s="601"/>
      <c r="D443" s="601"/>
      <c r="E443" s="601"/>
      <c r="F443" s="601"/>
      <c r="G443" s="601"/>
      <c r="H443" s="602"/>
      <c r="I443" s="276"/>
    </row>
    <row r="444" spans="1:9" ht="20.100000000000001" customHeight="1">
      <c r="A444" s="477"/>
      <c r="B444" s="22">
        <v>12</v>
      </c>
      <c r="C444" s="23" t="s">
        <v>43</v>
      </c>
      <c r="D444" s="23" t="s">
        <v>44</v>
      </c>
      <c r="E444" s="23" t="s">
        <v>794</v>
      </c>
      <c r="F444" s="24"/>
      <c r="G444" s="24"/>
      <c r="H444" s="281">
        <v>1500</v>
      </c>
      <c r="I444" s="276"/>
    </row>
    <row r="445" spans="1:9" ht="20.100000000000001" customHeight="1">
      <c r="A445" s="477"/>
      <c r="B445" s="22">
        <v>12</v>
      </c>
      <c r="C445" s="23" t="s">
        <v>213</v>
      </c>
      <c r="D445" s="23" t="s">
        <v>214</v>
      </c>
      <c r="E445" s="23" t="s">
        <v>974</v>
      </c>
      <c r="F445" s="24"/>
      <c r="G445" s="24"/>
      <c r="H445" s="281">
        <v>8990</v>
      </c>
      <c r="I445" s="276"/>
    </row>
    <row r="446" spans="1:9" ht="20.100000000000001" customHeight="1">
      <c r="A446" s="477"/>
      <c r="B446" s="22">
        <v>12</v>
      </c>
      <c r="C446" s="23" t="s">
        <v>213</v>
      </c>
      <c r="D446" s="23" t="s">
        <v>214</v>
      </c>
      <c r="E446" s="23" t="s">
        <v>975</v>
      </c>
      <c r="F446" s="24"/>
      <c r="G446" s="24"/>
      <c r="H446" s="281">
        <v>990</v>
      </c>
      <c r="I446" s="276"/>
    </row>
    <row r="447" spans="1:9" ht="20.100000000000001" customHeight="1">
      <c r="A447" s="477"/>
      <c r="B447" s="22">
        <v>12</v>
      </c>
      <c r="C447" s="23" t="s">
        <v>112</v>
      </c>
      <c r="D447" s="23" t="s">
        <v>113</v>
      </c>
      <c r="E447" s="23" t="s">
        <v>976</v>
      </c>
      <c r="F447" s="24"/>
      <c r="G447" s="24"/>
      <c r="H447" s="281">
        <v>1290</v>
      </c>
      <c r="I447" s="276"/>
    </row>
    <row r="448" spans="1:9" ht="20.100000000000001" customHeight="1">
      <c r="A448" s="477"/>
      <c r="B448" s="22">
        <v>13</v>
      </c>
      <c r="C448" s="23" t="s">
        <v>112</v>
      </c>
      <c r="D448" s="23" t="s">
        <v>113</v>
      </c>
      <c r="E448" s="23" t="s">
        <v>977</v>
      </c>
      <c r="F448" s="24"/>
      <c r="G448" s="24"/>
      <c r="H448" s="281">
        <v>150</v>
      </c>
      <c r="I448" s="276"/>
    </row>
    <row r="449" spans="1:9" ht="20.100000000000001" customHeight="1">
      <c r="A449" s="477"/>
      <c r="B449" s="22">
        <v>14</v>
      </c>
      <c r="C449" s="23" t="s">
        <v>213</v>
      </c>
      <c r="D449" s="23" t="s">
        <v>214</v>
      </c>
      <c r="E449" s="23" t="s">
        <v>978</v>
      </c>
      <c r="F449" s="24"/>
      <c r="G449" s="24"/>
      <c r="H449" s="281">
        <v>990</v>
      </c>
      <c r="I449" s="276"/>
    </row>
    <row r="450" spans="1:9" ht="20.100000000000001" customHeight="1">
      <c r="A450" s="477"/>
      <c r="B450" s="22">
        <v>14</v>
      </c>
      <c r="C450" s="23" t="s">
        <v>213</v>
      </c>
      <c r="D450" s="23" t="s">
        <v>214</v>
      </c>
      <c r="E450" s="23" t="s">
        <v>979</v>
      </c>
      <c r="F450" s="24"/>
      <c r="G450" s="24"/>
      <c r="H450" s="281">
        <v>4848</v>
      </c>
      <c r="I450" s="276"/>
    </row>
    <row r="451" spans="1:9" ht="20.100000000000001" customHeight="1">
      <c r="A451" s="477"/>
      <c r="B451" s="22">
        <v>14</v>
      </c>
      <c r="C451" s="23" t="s">
        <v>210</v>
      </c>
      <c r="D451" s="23" t="s">
        <v>211</v>
      </c>
      <c r="E451" s="23" t="s">
        <v>980</v>
      </c>
      <c r="F451" s="24"/>
      <c r="G451" s="24"/>
      <c r="H451" s="281">
        <v>500</v>
      </c>
      <c r="I451" s="276"/>
    </row>
    <row r="452" spans="1:9" ht="20.100000000000001" customHeight="1">
      <c r="A452" s="477"/>
      <c r="B452" s="22">
        <v>15</v>
      </c>
      <c r="C452" s="23" t="s">
        <v>43</v>
      </c>
      <c r="D452" s="23" t="s">
        <v>44</v>
      </c>
      <c r="E452" s="23" t="s">
        <v>981</v>
      </c>
      <c r="F452" s="24"/>
      <c r="G452" s="24"/>
      <c r="H452" s="281">
        <v>1000</v>
      </c>
      <c r="I452" s="276"/>
    </row>
    <row r="453" spans="1:9" ht="20.100000000000001" customHeight="1">
      <c r="A453" s="477"/>
      <c r="B453" s="22">
        <v>15</v>
      </c>
      <c r="C453" s="23" t="s">
        <v>139</v>
      </c>
      <c r="D453" s="23" t="s">
        <v>140</v>
      </c>
      <c r="E453" s="23" t="s">
        <v>982</v>
      </c>
      <c r="F453" s="24"/>
      <c r="G453" s="24"/>
      <c r="H453" s="281">
        <v>999</v>
      </c>
      <c r="I453" s="276"/>
    </row>
    <row r="454" spans="1:9" ht="20.100000000000001" customHeight="1">
      <c r="A454" s="477"/>
      <c r="B454" s="22">
        <v>15</v>
      </c>
      <c r="C454" s="23" t="s">
        <v>139</v>
      </c>
      <c r="D454" s="23" t="s">
        <v>140</v>
      </c>
      <c r="E454" s="23" t="s">
        <v>983</v>
      </c>
      <c r="F454" s="24"/>
      <c r="G454" s="24"/>
      <c r="H454" s="281">
        <v>818</v>
      </c>
      <c r="I454" s="276"/>
    </row>
    <row r="455" spans="1:9" ht="20.100000000000001" customHeight="1">
      <c r="A455" s="477"/>
      <c r="B455" s="22">
        <v>15</v>
      </c>
      <c r="C455" s="23" t="s">
        <v>139</v>
      </c>
      <c r="D455" s="23" t="s">
        <v>140</v>
      </c>
      <c r="E455" s="23" t="s">
        <v>984</v>
      </c>
      <c r="F455" s="24"/>
      <c r="G455" s="24"/>
      <c r="H455" s="281">
        <v>1495</v>
      </c>
      <c r="I455" s="276"/>
    </row>
    <row r="456" spans="1:9" ht="20.100000000000001" customHeight="1">
      <c r="A456" s="477"/>
      <c r="B456" s="22">
        <v>15</v>
      </c>
      <c r="C456" s="23" t="s">
        <v>139</v>
      </c>
      <c r="D456" s="23" t="s">
        <v>140</v>
      </c>
      <c r="E456" s="23" t="s">
        <v>985</v>
      </c>
      <c r="F456" s="24"/>
      <c r="G456" s="24"/>
      <c r="H456" s="281">
        <v>2456.4</v>
      </c>
      <c r="I456" s="276"/>
    </row>
    <row r="457" spans="1:9" ht="20.100000000000001" customHeight="1">
      <c r="A457" s="477"/>
      <c r="B457" s="22">
        <v>15</v>
      </c>
      <c r="C457" s="23" t="s">
        <v>36</v>
      </c>
      <c r="D457" s="23" t="s">
        <v>37</v>
      </c>
      <c r="E457" s="23" t="s">
        <v>986</v>
      </c>
      <c r="F457" s="24"/>
      <c r="G457" s="24"/>
      <c r="H457" s="281">
        <v>200</v>
      </c>
      <c r="I457" s="276"/>
    </row>
    <row r="458" spans="1:9" ht="20.100000000000001" customHeight="1">
      <c r="A458" s="477"/>
      <c r="B458" s="22">
        <v>15</v>
      </c>
      <c r="C458" s="23" t="s">
        <v>139</v>
      </c>
      <c r="D458" s="23" t="s">
        <v>140</v>
      </c>
      <c r="E458" s="23" t="s">
        <v>987</v>
      </c>
      <c r="F458" s="24"/>
      <c r="G458" s="24"/>
      <c r="H458" s="281">
        <v>1952</v>
      </c>
      <c r="I458" s="276"/>
    </row>
    <row r="459" spans="1:9" ht="20.100000000000001" customHeight="1">
      <c r="A459" s="477"/>
      <c r="B459" s="22">
        <v>15</v>
      </c>
      <c r="C459" s="23" t="s">
        <v>43</v>
      </c>
      <c r="D459" s="23" t="s">
        <v>44</v>
      </c>
      <c r="E459" s="23" t="s">
        <v>988</v>
      </c>
      <c r="F459" s="24"/>
      <c r="G459" s="24"/>
      <c r="H459" s="281">
        <v>1000</v>
      </c>
      <c r="I459" s="276"/>
    </row>
    <row r="460" spans="1:9" ht="20.100000000000001" customHeight="1">
      <c r="A460" s="477"/>
      <c r="B460" s="22">
        <v>16</v>
      </c>
      <c r="C460" s="23" t="s">
        <v>96</v>
      </c>
      <c r="D460" s="23" t="s">
        <v>97</v>
      </c>
      <c r="E460" s="23" t="s">
        <v>989</v>
      </c>
      <c r="F460" s="24"/>
      <c r="G460" s="24"/>
      <c r="H460" s="281">
        <v>620</v>
      </c>
      <c r="I460" s="276"/>
    </row>
    <row r="461" spans="1:9" ht="20.100000000000001" customHeight="1">
      <c r="A461" s="477"/>
      <c r="B461" s="22">
        <v>16</v>
      </c>
      <c r="C461" s="23" t="s">
        <v>213</v>
      </c>
      <c r="D461" s="23" t="s">
        <v>214</v>
      </c>
      <c r="E461" s="23" t="s">
        <v>990</v>
      </c>
      <c r="F461" s="24"/>
      <c r="G461" s="24"/>
      <c r="H461" s="281">
        <v>428</v>
      </c>
      <c r="I461" s="276"/>
    </row>
    <row r="462" spans="1:9" ht="20.100000000000001" customHeight="1">
      <c r="A462" s="477"/>
      <c r="B462" s="22">
        <v>16</v>
      </c>
      <c r="C462" s="23" t="s">
        <v>139</v>
      </c>
      <c r="D462" s="23" t="s">
        <v>140</v>
      </c>
      <c r="E462" s="23" t="s">
        <v>991</v>
      </c>
      <c r="F462" s="24"/>
      <c r="G462" s="24"/>
      <c r="H462" s="281">
        <v>143</v>
      </c>
      <c r="I462" s="276"/>
    </row>
    <row r="463" spans="1:9" ht="20.100000000000001" customHeight="1" thickBot="1">
      <c r="A463" s="477"/>
      <c r="B463" s="101"/>
      <c r="C463" s="512" t="s">
        <v>16</v>
      </c>
      <c r="D463" s="512"/>
      <c r="E463" s="513"/>
      <c r="F463" s="514"/>
      <c r="G463" s="184">
        <f>SUM(G451:G462)</f>
        <v>0</v>
      </c>
      <c r="H463" s="283">
        <f>SUM(H444:H462)</f>
        <v>30369.4</v>
      </c>
      <c r="I463" s="276"/>
    </row>
    <row r="464" spans="1:9" ht="20.100000000000001" customHeight="1">
      <c r="A464" s="477"/>
      <c r="B464" s="556"/>
      <c r="C464" s="557"/>
      <c r="D464" s="557"/>
      <c r="E464" s="557"/>
      <c r="F464" s="557"/>
      <c r="G464" s="557"/>
      <c r="H464" s="558"/>
      <c r="I464" s="276"/>
    </row>
    <row r="465" spans="1:9" ht="20.100000000000001" customHeight="1">
      <c r="A465" s="477"/>
      <c r="B465" s="22">
        <v>14</v>
      </c>
      <c r="C465" s="23" t="s">
        <v>213</v>
      </c>
      <c r="D465" s="23" t="s">
        <v>214</v>
      </c>
      <c r="E465" s="23" t="s">
        <v>992</v>
      </c>
      <c r="F465" s="24"/>
      <c r="G465" s="25"/>
      <c r="H465" s="339">
        <v>642</v>
      </c>
      <c r="I465" s="276"/>
    </row>
    <row r="466" spans="1:9" ht="20.100000000000001" customHeight="1">
      <c r="A466" s="477"/>
      <c r="B466" s="22">
        <v>14</v>
      </c>
      <c r="C466" s="23" t="s">
        <v>452</v>
      </c>
      <c r="D466" s="23" t="s">
        <v>453</v>
      </c>
      <c r="E466" s="23" t="s">
        <v>993</v>
      </c>
      <c r="F466" s="24"/>
      <c r="G466" s="25"/>
      <c r="H466" s="339">
        <v>2211.9499999999998</v>
      </c>
      <c r="I466" s="276"/>
    </row>
    <row r="467" spans="1:9" ht="20.100000000000001" customHeight="1">
      <c r="A467" s="477"/>
      <c r="B467" s="22">
        <v>14</v>
      </c>
      <c r="C467" s="23" t="s">
        <v>452</v>
      </c>
      <c r="D467" s="23" t="s">
        <v>453</v>
      </c>
      <c r="E467" s="23" t="s">
        <v>994</v>
      </c>
      <c r="F467" s="24"/>
      <c r="G467" s="25"/>
      <c r="H467" s="339">
        <v>2194.1</v>
      </c>
      <c r="I467" s="276"/>
    </row>
    <row r="468" spans="1:9" ht="20.100000000000001" customHeight="1">
      <c r="A468" s="477"/>
      <c r="B468" s="22">
        <v>14</v>
      </c>
      <c r="C468" s="23" t="s">
        <v>452</v>
      </c>
      <c r="D468" s="23" t="s">
        <v>453</v>
      </c>
      <c r="E468" s="23" t="s">
        <v>995</v>
      </c>
      <c r="F468" s="24"/>
      <c r="G468" s="25"/>
      <c r="H468" s="339">
        <v>2054.4</v>
      </c>
      <c r="I468" s="276"/>
    </row>
    <row r="469" spans="1:9" ht="20.100000000000001" customHeight="1">
      <c r="A469" s="477"/>
      <c r="B469" s="22">
        <v>15</v>
      </c>
      <c r="C469" s="23" t="s">
        <v>43</v>
      </c>
      <c r="D469" s="23" t="s">
        <v>44</v>
      </c>
      <c r="E469" s="23" t="s">
        <v>996</v>
      </c>
      <c r="F469" s="24"/>
      <c r="G469" s="25"/>
      <c r="H469" s="339">
        <v>1000</v>
      </c>
      <c r="I469" s="276"/>
    </row>
    <row r="470" spans="1:9" ht="20.100000000000001" customHeight="1">
      <c r="A470" s="477"/>
      <c r="B470" s="22">
        <v>15</v>
      </c>
      <c r="C470" s="23" t="s">
        <v>501</v>
      </c>
      <c r="D470" s="23" t="s">
        <v>502</v>
      </c>
      <c r="E470" s="23" t="s">
        <v>997</v>
      </c>
      <c r="F470" s="24"/>
      <c r="G470" s="25"/>
      <c r="H470" s="339">
        <v>359</v>
      </c>
      <c r="I470" s="276"/>
    </row>
    <row r="471" spans="1:9" ht="20.100000000000001" customHeight="1">
      <c r="A471" s="477"/>
      <c r="B471" s="22">
        <v>15</v>
      </c>
      <c r="C471" s="23" t="s">
        <v>452</v>
      </c>
      <c r="D471" s="23" t="s">
        <v>453</v>
      </c>
      <c r="E471" s="23" t="s">
        <v>998</v>
      </c>
      <c r="F471" s="24"/>
      <c r="G471" s="25"/>
      <c r="H471" s="339">
        <v>6327</v>
      </c>
      <c r="I471" s="276"/>
    </row>
    <row r="472" spans="1:9" ht="20.100000000000001" customHeight="1">
      <c r="A472" s="477"/>
      <c r="B472" s="22">
        <v>16</v>
      </c>
      <c r="C472" s="23" t="s">
        <v>501</v>
      </c>
      <c r="D472" s="23" t="s">
        <v>502</v>
      </c>
      <c r="E472" s="23" t="s">
        <v>999</v>
      </c>
      <c r="F472" s="24"/>
      <c r="G472" s="25"/>
      <c r="H472" s="339">
        <v>1650</v>
      </c>
      <c r="I472" s="276"/>
    </row>
    <row r="473" spans="1:9" ht="20.100000000000001" customHeight="1">
      <c r="A473" s="477"/>
      <c r="B473" s="22">
        <v>16</v>
      </c>
      <c r="C473" s="23" t="s">
        <v>501</v>
      </c>
      <c r="D473" s="23" t="s">
        <v>502</v>
      </c>
      <c r="E473" s="23" t="s">
        <v>1000</v>
      </c>
      <c r="F473" s="24"/>
      <c r="G473" s="25"/>
      <c r="H473" s="339">
        <v>4027</v>
      </c>
      <c r="I473" s="276"/>
    </row>
    <row r="474" spans="1:9" ht="20.100000000000001" customHeight="1">
      <c r="A474" s="477"/>
      <c r="B474" s="22">
        <v>16</v>
      </c>
      <c r="C474" s="23" t="s">
        <v>213</v>
      </c>
      <c r="D474" s="23" t="s">
        <v>214</v>
      </c>
      <c r="E474" s="23" t="s">
        <v>1001</v>
      </c>
      <c r="F474" s="24"/>
      <c r="G474" s="25"/>
      <c r="H474" s="339">
        <v>546</v>
      </c>
      <c r="I474" s="276"/>
    </row>
    <row r="475" spans="1:9" ht="20.100000000000001" customHeight="1">
      <c r="A475" s="477"/>
      <c r="B475" s="22">
        <v>18</v>
      </c>
      <c r="C475" s="23" t="s">
        <v>501</v>
      </c>
      <c r="D475" s="23" t="s">
        <v>502</v>
      </c>
      <c r="E475" s="23" t="s">
        <v>1002</v>
      </c>
      <c r="F475" s="24"/>
      <c r="G475" s="25"/>
      <c r="H475" s="339">
        <v>2709</v>
      </c>
      <c r="I475" s="276"/>
    </row>
    <row r="476" spans="1:9" ht="20.100000000000001" customHeight="1">
      <c r="A476" s="477"/>
      <c r="B476" s="22">
        <v>20</v>
      </c>
      <c r="C476" s="23" t="s">
        <v>501</v>
      </c>
      <c r="D476" s="23" t="s">
        <v>502</v>
      </c>
      <c r="E476" s="23" t="s">
        <v>1003</v>
      </c>
      <c r="F476" s="24"/>
      <c r="G476" s="25"/>
      <c r="H476" s="339">
        <v>1916</v>
      </c>
      <c r="I476" s="276"/>
    </row>
    <row r="477" spans="1:9" ht="20.100000000000001" customHeight="1">
      <c r="A477" s="477"/>
      <c r="B477" s="22">
        <v>19</v>
      </c>
      <c r="C477" s="23" t="s">
        <v>501</v>
      </c>
      <c r="D477" s="23" t="s">
        <v>502</v>
      </c>
      <c r="E477" s="23" t="s">
        <v>1004</v>
      </c>
      <c r="F477" s="24"/>
      <c r="G477" s="25"/>
      <c r="H477" s="339">
        <v>95</v>
      </c>
      <c r="I477" s="276"/>
    </row>
    <row r="478" spans="1:9" ht="20.100000000000001" customHeight="1">
      <c r="A478" s="477"/>
      <c r="B478" s="22">
        <v>19</v>
      </c>
      <c r="C478" s="23" t="s">
        <v>501</v>
      </c>
      <c r="D478" s="23" t="s">
        <v>502</v>
      </c>
      <c r="E478" s="23" t="s">
        <v>1005</v>
      </c>
      <c r="F478" s="24"/>
      <c r="G478" s="25"/>
      <c r="H478" s="339">
        <v>2033</v>
      </c>
      <c r="I478" s="276"/>
    </row>
    <row r="479" spans="1:9" ht="20.100000000000001" customHeight="1">
      <c r="A479" s="477"/>
      <c r="B479" s="22">
        <v>19</v>
      </c>
      <c r="C479" s="23" t="s">
        <v>139</v>
      </c>
      <c r="D479" s="23" t="s">
        <v>140</v>
      </c>
      <c r="E479" s="23" t="s">
        <v>1006</v>
      </c>
      <c r="F479" s="24"/>
      <c r="G479" s="25"/>
      <c r="H479" s="339">
        <v>702</v>
      </c>
      <c r="I479" s="276"/>
    </row>
    <row r="480" spans="1:9" ht="20.100000000000001" customHeight="1">
      <c r="A480" s="477"/>
      <c r="B480" s="22">
        <v>13</v>
      </c>
      <c r="C480" s="23" t="s">
        <v>452</v>
      </c>
      <c r="D480" s="23" t="s">
        <v>453</v>
      </c>
      <c r="E480" s="23" t="s">
        <v>1007</v>
      </c>
      <c r="F480" s="24"/>
      <c r="G480" s="25"/>
      <c r="H480" s="339">
        <v>11157.05</v>
      </c>
      <c r="I480" s="276"/>
    </row>
    <row r="481" spans="1:9" ht="20.100000000000001" customHeight="1">
      <c r="A481" s="477"/>
      <c r="B481" s="22">
        <v>13</v>
      </c>
      <c r="C481" s="23" t="s">
        <v>452</v>
      </c>
      <c r="D481" s="23" t="s">
        <v>453</v>
      </c>
      <c r="E481" s="23" t="s">
        <v>1007</v>
      </c>
      <c r="F481" s="24"/>
      <c r="G481" s="25">
        <v>2029.94</v>
      </c>
      <c r="H481" s="339"/>
      <c r="I481" s="276"/>
    </row>
    <row r="482" spans="1:9" ht="20.100000000000001" customHeight="1" thickBot="1">
      <c r="A482" s="477"/>
      <c r="B482" s="184"/>
      <c r="C482" s="512" t="s">
        <v>16</v>
      </c>
      <c r="D482" s="512"/>
      <c r="E482" s="513"/>
      <c r="F482" s="514"/>
      <c r="G482" s="184">
        <f>SUM(G465:G481)</f>
        <v>2029.94</v>
      </c>
      <c r="H482" s="283">
        <f>SUM(H465:H481)</f>
        <v>39623.5</v>
      </c>
      <c r="I482" s="276"/>
    </row>
    <row r="483" spans="1:9" ht="20.100000000000001" customHeight="1" thickBot="1">
      <c r="A483" s="477"/>
      <c r="B483" s="340"/>
      <c r="C483" s="559" t="s">
        <v>745</v>
      </c>
      <c r="D483" s="559"/>
      <c r="E483" s="560"/>
      <c r="F483" s="561"/>
      <c r="G483" s="562">
        <f>H482-G482</f>
        <v>37593.56</v>
      </c>
      <c r="H483" s="563"/>
      <c r="I483" s="276"/>
    </row>
    <row r="484" spans="1:9" ht="20.100000000000001" customHeight="1">
      <c r="A484" s="477"/>
      <c r="B484" s="556"/>
      <c r="C484" s="557"/>
      <c r="D484" s="557"/>
      <c r="E484" s="557"/>
      <c r="F484" s="557"/>
      <c r="G484" s="557"/>
      <c r="H484" s="558"/>
      <c r="I484" s="276"/>
    </row>
    <row r="485" spans="1:9" ht="20.100000000000001" customHeight="1">
      <c r="A485" s="477"/>
      <c r="B485" s="22">
        <v>20</v>
      </c>
      <c r="C485" s="23" t="s">
        <v>730</v>
      </c>
      <c r="D485" s="23" t="s">
        <v>731</v>
      </c>
      <c r="E485" s="23" t="s">
        <v>1008</v>
      </c>
      <c r="F485" s="24"/>
      <c r="G485" s="24"/>
      <c r="H485" s="281">
        <v>810.63</v>
      </c>
      <c r="I485" s="276"/>
    </row>
    <row r="486" spans="1:9" ht="20.100000000000001" customHeight="1">
      <c r="A486" s="477"/>
      <c r="B486" s="22">
        <v>20</v>
      </c>
      <c r="C486" s="23" t="s">
        <v>69</v>
      </c>
      <c r="D486" s="23" t="s">
        <v>70</v>
      </c>
      <c r="E486" s="23" t="s">
        <v>1009</v>
      </c>
      <c r="F486" s="24"/>
      <c r="G486" s="24"/>
      <c r="H486" s="281">
        <v>907.84</v>
      </c>
      <c r="I486" s="276"/>
    </row>
    <row r="487" spans="1:9" ht="20.100000000000001" customHeight="1">
      <c r="A487" s="477"/>
      <c r="B487" s="22">
        <v>19</v>
      </c>
      <c r="C487" s="23" t="s">
        <v>452</v>
      </c>
      <c r="D487" s="23" t="s">
        <v>453</v>
      </c>
      <c r="E487" s="23" t="s">
        <v>1010</v>
      </c>
      <c r="F487" s="24"/>
      <c r="G487" s="24"/>
      <c r="H487" s="281">
        <v>30012.82</v>
      </c>
      <c r="I487" s="276"/>
    </row>
    <row r="488" spans="1:9" ht="20.100000000000001" customHeight="1">
      <c r="A488" s="477"/>
      <c r="B488" s="22">
        <v>19</v>
      </c>
      <c r="C488" s="23" t="s">
        <v>139</v>
      </c>
      <c r="D488" s="23" t="s">
        <v>140</v>
      </c>
      <c r="E488" s="23" t="s">
        <v>1011</v>
      </c>
      <c r="F488" s="24"/>
      <c r="G488" s="24"/>
      <c r="H488" s="281">
        <v>1390</v>
      </c>
      <c r="I488" s="276"/>
    </row>
    <row r="489" spans="1:9" ht="20.100000000000001" customHeight="1">
      <c r="A489" s="477"/>
      <c r="B489" s="22">
        <v>19</v>
      </c>
      <c r="C489" s="23" t="s">
        <v>139</v>
      </c>
      <c r="D489" s="23" t="s">
        <v>140</v>
      </c>
      <c r="E489" s="23" t="s">
        <v>1012</v>
      </c>
      <c r="F489" s="24"/>
      <c r="G489" s="24"/>
      <c r="H489" s="281">
        <v>7180</v>
      </c>
      <c r="I489" s="276"/>
    </row>
    <row r="490" spans="1:9" ht="20.100000000000001" customHeight="1">
      <c r="A490" s="477"/>
      <c r="B490" s="22">
        <v>20</v>
      </c>
      <c r="C490" s="23" t="s">
        <v>213</v>
      </c>
      <c r="D490" s="23" t="s">
        <v>214</v>
      </c>
      <c r="E490" s="23" t="s">
        <v>1013</v>
      </c>
      <c r="F490" s="24"/>
      <c r="G490" s="24"/>
      <c r="H490" s="281">
        <v>14539</v>
      </c>
      <c r="I490" s="276"/>
    </row>
    <row r="491" spans="1:9" ht="20.100000000000001" customHeight="1">
      <c r="A491" s="477"/>
      <c r="B491" s="22">
        <v>20</v>
      </c>
      <c r="C491" s="23" t="s">
        <v>213</v>
      </c>
      <c r="D491" s="23" t="s">
        <v>214</v>
      </c>
      <c r="E491" s="23" t="s">
        <v>1014</v>
      </c>
      <c r="F491" s="24"/>
      <c r="G491" s="24"/>
      <c r="H491" s="281">
        <v>321</v>
      </c>
      <c r="I491" s="276"/>
    </row>
    <row r="492" spans="1:9" ht="20.100000000000001" customHeight="1">
      <c r="A492" s="477"/>
      <c r="B492" s="22">
        <v>28</v>
      </c>
      <c r="C492" s="23" t="s">
        <v>43</v>
      </c>
      <c r="D492" s="23" t="s">
        <v>44</v>
      </c>
      <c r="E492" s="23" t="s">
        <v>988</v>
      </c>
      <c r="F492" s="24"/>
      <c r="G492" s="24"/>
      <c r="H492" s="281">
        <v>1500</v>
      </c>
      <c r="I492" s="276"/>
    </row>
    <row r="493" spans="1:9" ht="20.100000000000001" customHeight="1">
      <c r="A493" s="477"/>
      <c r="B493" s="22">
        <v>22</v>
      </c>
      <c r="C493" s="23" t="s">
        <v>452</v>
      </c>
      <c r="D493" s="23" t="s">
        <v>453</v>
      </c>
      <c r="E493" s="23" t="s">
        <v>1015</v>
      </c>
      <c r="F493" s="24"/>
      <c r="G493" s="24"/>
      <c r="H493" s="281">
        <v>1105.01</v>
      </c>
      <c r="I493" s="276"/>
    </row>
    <row r="494" spans="1:9" ht="20.100000000000001" customHeight="1">
      <c r="A494" s="477"/>
      <c r="B494" s="22">
        <v>25</v>
      </c>
      <c r="C494" s="23" t="s">
        <v>452</v>
      </c>
      <c r="D494" s="23" t="s">
        <v>453</v>
      </c>
      <c r="E494" s="23" t="s">
        <v>1015</v>
      </c>
      <c r="F494" s="24"/>
      <c r="G494" s="24"/>
      <c r="H494" s="281">
        <v>3233.25</v>
      </c>
      <c r="I494" s="276"/>
    </row>
    <row r="495" spans="1:9" ht="20.100000000000001" customHeight="1">
      <c r="A495" s="477"/>
      <c r="B495" s="22">
        <v>25</v>
      </c>
      <c r="C495" s="23" t="s">
        <v>452</v>
      </c>
      <c r="D495" s="23" t="s">
        <v>453</v>
      </c>
      <c r="E495" s="23" t="s">
        <v>1016</v>
      </c>
      <c r="F495" s="24"/>
      <c r="G495" s="24"/>
      <c r="H495" s="281">
        <v>647.35</v>
      </c>
      <c r="I495" s="276"/>
    </row>
    <row r="496" spans="1:9" ht="20.100000000000001" customHeight="1" thickBot="1">
      <c r="A496" s="477"/>
      <c r="B496" s="184"/>
      <c r="C496" s="512" t="s">
        <v>16</v>
      </c>
      <c r="D496" s="512"/>
      <c r="E496" s="513"/>
      <c r="F496" s="514"/>
      <c r="G496" s="184">
        <f>SUM(G485:G495)</f>
        <v>0</v>
      </c>
      <c r="H496" s="283">
        <f>SUM(H485:H495)</f>
        <v>61646.9</v>
      </c>
      <c r="I496" s="276"/>
    </row>
    <row r="497" spans="1:9" ht="20.100000000000001" customHeight="1">
      <c r="A497" s="477"/>
      <c r="B497" s="556"/>
      <c r="C497" s="557"/>
      <c r="D497" s="557"/>
      <c r="E497" s="557"/>
      <c r="F497" s="557"/>
      <c r="G497" s="557"/>
      <c r="H497" s="558"/>
      <c r="I497" s="276"/>
    </row>
    <row r="498" spans="1:9" ht="20.100000000000001" customHeight="1">
      <c r="A498" s="477"/>
      <c r="B498" s="22">
        <v>22</v>
      </c>
      <c r="C498" s="23" t="s">
        <v>452</v>
      </c>
      <c r="D498" s="23" t="s">
        <v>453</v>
      </c>
      <c r="E498" s="23" t="s">
        <v>1017</v>
      </c>
      <c r="F498" s="24"/>
      <c r="G498" s="24"/>
      <c r="H498" s="281">
        <v>100</v>
      </c>
      <c r="I498" s="276"/>
    </row>
    <row r="499" spans="1:9" ht="20.100000000000001" customHeight="1">
      <c r="A499" s="477"/>
      <c r="B499" s="22">
        <v>20</v>
      </c>
      <c r="C499" s="23" t="s">
        <v>452</v>
      </c>
      <c r="D499" s="23" t="s">
        <v>453</v>
      </c>
      <c r="E499" s="23" t="s">
        <v>1018</v>
      </c>
      <c r="F499" s="24"/>
      <c r="G499" s="24"/>
      <c r="H499" s="281">
        <v>1213</v>
      </c>
      <c r="I499" s="276"/>
    </row>
    <row r="500" spans="1:9" ht="20.100000000000001" customHeight="1">
      <c r="A500" s="477"/>
      <c r="B500" s="22">
        <v>22</v>
      </c>
      <c r="C500" s="23" t="s">
        <v>43</v>
      </c>
      <c r="D500" s="23" t="s">
        <v>44</v>
      </c>
      <c r="E500" s="23" t="s">
        <v>1019</v>
      </c>
      <c r="F500" s="24"/>
      <c r="G500" s="24"/>
      <c r="H500" s="281">
        <v>200</v>
      </c>
      <c r="I500" s="276"/>
    </row>
    <row r="501" spans="1:9" ht="20.100000000000001" customHeight="1">
      <c r="A501" s="477"/>
      <c r="B501" s="22">
        <v>25</v>
      </c>
      <c r="C501" s="23" t="s">
        <v>452</v>
      </c>
      <c r="D501" s="23" t="s">
        <v>453</v>
      </c>
      <c r="E501" s="23" t="s">
        <v>1020</v>
      </c>
      <c r="F501" s="24"/>
      <c r="G501" s="24"/>
      <c r="H501" s="281">
        <v>262</v>
      </c>
      <c r="I501" s="276"/>
    </row>
    <row r="502" spans="1:9" ht="20.100000000000001" customHeight="1">
      <c r="A502" s="477"/>
      <c r="B502" s="22">
        <v>21</v>
      </c>
      <c r="C502" s="23" t="s">
        <v>501</v>
      </c>
      <c r="D502" s="23" t="s">
        <v>502</v>
      </c>
      <c r="E502" s="23" t="s">
        <v>1021</v>
      </c>
      <c r="F502" s="24"/>
      <c r="G502" s="24"/>
      <c r="H502" s="281">
        <v>498</v>
      </c>
      <c r="I502" s="276"/>
    </row>
    <row r="503" spans="1:9" ht="20.100000000000001" customHeight="1">
      <c r="A503" s="477"/>
      <c r="B503" s="22">
        <v>23</v>
      </c>
      <c r="C503" s="23" t="s">
        <v>452</v>
      </c>
      <c r="D503" s="23" t="s">
        <v>453</v>
      </c>
      <c r="E503" s="23" t="s">
        <v>1022</v>
      </c>
      <c r="F503" s="24"/>
      <c r="G503" s="24"/>
      <c r="H503" s="281">
        <v>1729.12</v>
      </c>
      <c r="I503" s="276"/>
    </row>
    <row r="504" spans="1:9" ht="20.100000000000001" customHeight="1">
      <c r="A504" s="477"/>
      <c r="B504" s="22">
        <v>20</v>
      </c>
      <c r="C504" s="23" t="s">
        <v>501</v>
      </c>
      <c r="D504" s="23" t="s">
        <v>502</v>
      </c>
      <c r="E504" s="23" t="s">
        <v>1023</v>
      </c>
      <c r="F504" s="24"/>
      <c r="G504" s="24"/>
      <c r="H504" s="281">
        <v>20</v>
      </c>
      <c r="I504" s="276"/>
    </row>
    <row r="505" spans="1:9" ht="20.100000000000001" customHeight="1" thickBot="1">
      <c r="A505" s="477"/>
      <c r="B505" s="184"/>
      <c r="C505" s="512" t="s">
        <v>16</v>
      </c>
      <c r="D505" s="512"/>
      <c r="E505" s="513"/>
      <c r="F505" s="514"/>
      <c r="G505" s="184">
        <f>SUM(G498:G504)</f>
        <v>0</v>
      </c>
      <c r="H505" s="283">
        <f>SUM(H498:H504)</f>
        <v>4022.12</v>
      </c>
      <c r="I505" s="276"/>
    </row>
    <row r="506" spans="1:9" ht="20.100000000000001" customHeight="1">
      <c r="A506" s="477"/>
      <c r="B506" s="556"/>
      <c r="C506" s="557"/>
      <c r="D506" s="557"/>
      <c r="E506" s="557"/>
      <c r="F506" s="557"/>
      <c r="G506" s="557"/>
      <c r="H506" s="558"/>
      <c r="I506" s="276"/>
    </row>
    <row r="507" spans="1:9" ht="20.100000000000001" customHeight="1">
      <c r="A507" s="477"/>
      <c r="B507" s="22">
        <v>15</v>
      </c>
      <c r="C507" s="23" t="s">
        <v>96</v>
      </c>
      <c r="D507" s="23" t="s">
        <v>97</v>
      </c>
      <c r="E507" s="23" t="s">
        <v>1024</v>
      </c>
      <c r="F507" s="24"/>
      <c r="G507" s="24"/>
      <c r="H507" s="281">
        <v>3550</v>
      </c>
      <c r="I507" s="276"/>
    </row>
    <row r="508" spans="1:9" ht="20.100000000000001" customHeight="1">
      <c r="A508" s="477"/>
      <c r="B508" s="22">
        <v>25</v>
      </c>
      <c r="C508" s="23" t="s">
        <v>43</v>
      </c>
      <c r="D508" s="23" t="s">
        <v>44</v>
      </c>
      <c r="E508" s="23" t="s">
        <v>832</v>
      </c>
      <c r="F508" s="24"/>
      <c r="G508" s="24"/>
      <c r="H508" s="281">
        <v>2000</v>
      </c>
      <c r="I508" s="276"/>
    </row>
    <row r="509" spans="1:9" ht="20.100000000000001" customHeight="1">
      <c r="A509" s="477"/>
      <c r="B509" s="22">
        <v>17</v>
      </c>
      <c r="C509" s="23" t="s">
        <v>43</v>
      </c>
      <c r="D509" s="23" t="s">
        <v>44</v>
      </c>
      <c r="E509" s="23" t="s">
        <v>1025</v>
      </c>
      <c r="F509" s="24"/>
      <c r="G509" s="24"/>
      <c r="H509" s="281">
        <v>1520</v>
      </c>
      <c r="I509" s="276"/>
    </row>
    <row r="510" spans="1:9" ht="20.100000000000001" customHeight="1">
      <c r="A510" s="477"/>
      <c r="B510" s="22">
        <v>17</v>
      </c>
      <c r="C510" s="23" t="s">
        <v>199</v>
      </c>
      <c r="D510" s="23" t="s">
        <v>200</v>
      </c>
      <c r="E510" s="23" t="s">
        <v>1026</v>
      </c>
      <c r="F510" s="24"/>
      <c r="G510" s="24"/>
      <c r="H510" s="281">
        <v>3750</v>
      </c>
      <c r="I510" s="276"/>
    </row>
    <row r="511" spans="1:9" ht="20.100000000000001" customHeight="1" thickBot="1">
      <c r="A511" s="477"/>
      <c r="B511" s="184"/>
      <c r="C511" s="512" t="s">
        <v>16</v>
      </c>
      <c r="D511" s="512"/>
      <c r="E511" s="513"/>
      <c r="F511" s="514"/>
      <c r="G511" s="184">
        <f>SUM(G507:G510)</f>
        <v>0</v>
      </c>
      <c r="H511" s="283">
        <f>SUM(H507:H510)</f>
        <v>10820</v>
      </c>
      <c r="I511" s="276"/>
    </row>
    <row r="512" spans="1:9" ht="20.100000000000001" customHeight="1">
      <c r="A512" s="477"/>
      <c r="B512" s="553"/>
      <c r="C512" s="554"/>
      <c r="D512" s="554"/>
      <c r="E512" s="554"/>
      <c r="F512" s="554"/>
      <c r="G512" s="554"/>
      <c r="H512" s="555"/>
      <c r="I512" s="276"/>
    </row>
    <row r="513" spans="1:9" ht="20.100000000000001" customHeight="1">
      <c r="A513" s="477"/>
      <c r="B513" s="22">
        <v>17</v>
      </c>
      <c r="C513" s="23" t="s">
        <v>43</v>
      </c>
      <c r="D513" s="23" t="s">
        <v>44</v>
      </c>
      <c r="E513" s="23" t="s">
        <v>1027</v>
      </c>
      <c r="F513" s="24"/>
      <c r="G513" s="24"/>
      <c r="H513" s="281">
        <v>2000</v>
      </c>
      <c r="I513" s="276"/>
    </row>
    <row r="514" spans="1:9" ht="20.100000000000001" customHeight="1">
      <c r="A514" s="477"/>
      <c r="B514" s="22">
        <v>22</v>
      </c>
      <c r="C514" s="23" t="s">
        <v>43</v>
      </c>
      <c r="D514" s="23" t="s">
        <v>44</v>
      </c>
      <c r="E514" s="23" t="s">
        <v>1028</v>
      </c>
      <c r="F514" s="24"/>
      <c r="G514" s="24"/>
      <c r="H514" s="281">
        <v>700</v>
      </c>
      <c r="I514" s="276"/>
    </row>
    <row r="515" spans="1:9" ht="20.100000000000001" customHeight="1">
      <c r="A515" s="477"/>
      <c r="B515" s="22">
        <v>25</v>
      </c>
      <c r="C515" s="23" t="s">
        <v>452</v>
      </c>
      <c r="D515" s="23" t="s">
        <v>453</v>
      </c>
      <c r="E515" s="23" t="s">
        <v>1029</v>
      </c>
      <c r="F515" s="24"/>
      <c r="G515" s="24"/>
      <c r="H515" s="281">
        <v>8245</v>
      </c>
      <c r="I515" s="276"/>
    </row>
    <row r="516" spans="1:9" ht="20.100000000000001" customHeight="1">
      <c r="A516" s="477"/>
      <c r="B516" s="22">
        <v>27</v>
      </c>
      <c r="C516" s="23" t="s">
        <v>139</v>
      </c>
      <c r="D516" s="23" t="s">
        <v>140</v>
      </c>
      <c r="E516" s="23" t="s">
        <v>1030</v>
      </c>
      <c r="F516" s="24"/>
      <c r="G516" s="24"/>
      <c r="H516" s="281">
        <v>4606</v>
      </c>
      <c r="I516" s="276"/>
    </row>
    <row r="517" spans="1:9" ht="20.100000000000001" customHeight="1">
      <c r="A517" s="477"/>
      <c r="B517" s="22">
        <v>27</v>
      </c>
      <c r="C517" s="23" t="s">
        <v>139</v>
      </c>
      <c r="D517" s="23" t="s">
        <v>140</v>
      </c>
      <c r="E517" s="23" t="s">
        <v>1031</v>
      </c>
      <c r="F517" s="24"/>
      <c r="G517" s="24"/>
      <c r="H517" s="281">
        <v>5208</v>
      </c>
      <c r="I517" s="276"/>
    </row>
    <row r="518" spans="1:9" ht="20.100000000000001" customHeight="1" thickBot="1">
      <c r="A518" s="477"/>
      <c r="B518" s="184"/>
      <c r="C518" s="512" t="s">
        <v>16</v>
      </c>
      <c r="D518" s="512"/>
      <c r="E518" s="513"/>
      <c r="F518" s="514"/>
      <c r="G518" s="184">
        <f>SUM(G514:G517)</f>
        <v>0</v>
      </c>
      <c r="H518" s="283">
        <f>SUM(H513:H517)</f>
        <v>20759</v>
      </c>
      <c r="I518" s="276"/>
    </row>
    <row r="519" spans="1:9" ht="20.100000000000001" customHeight="1">
      <c r="A519" s="477"/>
      <c r="B519" s="556"/>
      <c r="C519" s="557"/>
      <c r="D519" s="557"/>
      <c r="E519" s="557"/>
      <c r="F519" s="557"/>
      <c r="G519" s="557"/>
      <c r="H519" s="558"/>
      <c r="I519" s="276"/>
    </row>
    <row r="520" spans="1:9" ht="20.100000000000001" customHeight="1">
      <c r="A520" s="477"/>
      <c r="B520" s="22">
        <v>25</v>
      </c>
      <c r="C520" s="23" t="s">
        <v>501</v>
      </c>
      <c r="D520" s="23" t="s">
        <v>502</v>
      </c>
      <c r="E520" s="23" t="s">
        <v>1032</v>
      </c>
      <c r="F520" s="24"/>
      <c r="G520" s="24"/>
      <c r="H520" s="281">
        <v>3525</v>
      </c>
      <c r="I520" s="276"/>
    </row>
    <row r="521" spans="1:9" ht="20.100000000000001" customHeight="1">
      <c r="A521" s="477"/>
      <c r="B521" s="22">
        <v>26</v>
      </c>
      <c r="C521" s="23" t="s">
        <v>501</v>
      </c>
      <c r="D521" s="23" t="s">
        <v>502</v>
      </c>
      <c r="E521" s="23" t="s">
        <v>1033</v>
      </c>
      <c r="F521" s="24"/>
      <c r="G521" s="24"/>
      <c r="H521" s="281">
        <v>14402.2</v>
      </c>
      <c r="I521" s="276"/>
    </row>
    <row r="522" spans="1:9" ht="20.100000000000001" customHeight="1">
      <c r="A522" s="477"/>
      <c r="B522" s="22">
        <v>27</v>
      </c>
      <c r="C522" s="23" t="s">
        <v>501</v>
      </c>
      <c r="D522" s="23" t="s">
        <v>502</v>
      </c>
      <c r="E522" s="23" t="s">
        <v>1034</v>
      </c>
      <c r="F522" s="24"/>
      <c r="G522" s="24"/>
      <c r="H522" s="281">
        <v>117</v>
      </c>
      <c r="I522" s="276"/>
    </row>
    <row r="523" spans="1:9" ht="20.100000000000001" customHeight="1">
      <c r="A523" s="477"/>
      <c r="B523" s="22">
        <v>27</v>
      </c>
      <c r="C523" s="23" t="s">
        <v>501</v>
      </c>
      <c r="D523" s="23" t="s">
        <v>502</v>
      </c>
      <c r="E523" s="23" t="s">
        <v>1035</v>
      </c>
      <c r="F523" s="24"/>
      <c r="G523" s="24"/>
      <c r="H523" s="281">
        <v>123.05</v>
      </c>
      <c r="I523" s="276"/>
    </row>
    <row r="524" spans="1:9" ht="20.100000000000001" customHeight="1">
      <c r="A524" s="477"/>
      <c r="B524" s="22">
        <v>27</v>
      </c>
      <c r="C524" s="23" t="s">
        <v>501</v>
      </c>
      <c r="D524" s="23" t="s">
        <v>502</v>
      </c>
      <c r="E524" s="23" t="s">
        <v>1032</v>
      </c>
      <c r="F524" s="24"/>
      <c r="G524" s="24"/>
      <c r="H524" s="281">
        <v>5120</v>
      </c>
      <c r="I524" s="276"/>
    </row>
    <row r="525" spans="1:9" ht="20.100000000000001" customHeight="1">
      <c r="A525" s="477"/>
      <c r="B525" s="22">
        <v>27</v>
      </c>
      <c r="C525" s="23" t="s">
        <v>501</v>
      </c>
      <c r="D525" s="23" t="s">
        <v>502</v>
      </c>
      <c r="E525" s="23" t="s">
        <v>1032</v>
      </c>
      <c r="F525" s="24"/>
      <c r="G525" s="24"/>
      <c r="H525" s="281">
        <v>1646</v>
      </c>
      <c r="I525" s="276"/>
    </row>
    <row r="526" spans="1:9" ht="20.100000000000001" customHeight="1">
      <c r="A526" s="477"/>
      <c r="B526" s="22">
        <v>27</v>
      </c>
      <c r="C526" s="23" t="s">
        <v>501</v>
      </c>
      <c r="D526" s="23" t="s">
        <v>502</v>
      </c>
      <c r="E526" s="23" t="s">
        <v>1032</v>
      </c>
      <c r="F526" s="228"/>
      <c r="G526" s="228">
        <v>478</v>
      </c>
      <c r="H526" s="341"/>
      <c r="I526" s="276"/>
    </row>
    <row r="527" spans="1:9" ht="20.100000000000001" customHeight="1" thickBot="1">
      <c r="A527" s="477"/>
      <c r="B527" s="184"/>
      <c r="C527" s="512" t="s">
        <v>16</v>
      </c>
      <c r="D527" s="512"/>
      <c r="E527" s="513"/>
      <c r="F527" s="514"/>
      <c r="G527" s="184">
        <f>SUM(G526)</f>
        <v>478</v>
      </c>
      <c r="H527" s="283">
        <f>SUM(H520:H526)</f>
        <v>24933.25</v>
      </c>
      <c r="I527" s="276"/>
    </row>
    <row r="528" spans="1:9" ht="20.100000000000001" customHeight="1" thickBot="1">
      <c r="A528" s="477"/>
      <c r="B528" s="340"/>
      <c r="C528" s="559" t="s">
        <v>745</v>
      </c>
      <c r="D528" s="559"/>
      <c r="E528" s="560"/>
      <c r="F528" s="561"/>
      <c r="G528" s="562">
        <f>H527-G527</f>
        <v>24455.25</v>
      </c>
      <c r="H528" s="563"/>
      <c r="I528" s="276"/>
    </row>
    <row r="529" spans="1:9" ht="20.100000000000001" customHeight="1">
      <c r="A529" s="477"/>
      <c r="B529" s="556"/>
      <c r="C529" s="557"/>
      <c r="D529" s="557"/>
      <c r="E529" s="557"/>
      <c r="F529" s="557"/>
      <c r="G529" s="557"/>
      <c r="H529" s="558"/>
      <c r="I529" s="276"/>
    </row>
    <row r="530" spans="1:9" ht="20.100000000000001" customHeight="1">
      <c r="A530" s="477"/>
      <c r="B530" s="22">
        <v>28</v>
      </c>
      <c r="C530" s="23" t="s">
        <v>199</v>
      </c>
      <c r="D530" s="23" t="s">
        <v>200</v>
      </c>
      <c r="E530" s="23" t="s">
        <v>1036</v>
      </c>
      <c r="F530" s="24"/>
      <c r="G530" s="24"/>
      <c r="H530" s="281">
        <v>3700</v>
      </c>
      <c r="I530" s="276"/>
    </row>
    <row r="531" spans="1:9" ht="20.100000000000001" customHeight="1">
      <c r="A531" s="477"/>
      <c r="B531" s="22">
        <v>28</v>
      </c>
      <c r="C531" s="23" t="s">
        <v>199</v>
      </c>
      <c r="D531" s="23" t="s">
        <v>200</v>
      </c>
      <c r="E531" s="23" t="s">
        <v>1037</v>
      </c>
      <c r="F531" s="24"/>
      <c r="G531" s="24"/>
      <c r="H531" s="281">
        <v>800</v>
      </c>
      <c r="I531" s="276"/>
    </row>
    <row r="532" spans="1:9" ht="20.100000000000001" customHeight="1" thickBot="1">
      <c r="A532" s="477"/>
      <c r="B532" s="184"/>
      <c r="C532" s="512" t="s">
        <v>16</v>
      </c>
      <c r="D532" s="512"/>
      <c r="E532" s="513"/>
      <c r="F532" s="514"/>
      <c r="G532" s="184">
        <f>SUM(G531)</f>
        <v>0</v>
      </c>
      <c r="H532" s="283">
        <f>SUM(H530:H531)</f>
        <v>4500</v>
      </c>
      <c r="I532" s="276"/>
    </row>
    <row r="533" spans="1:9" ht="20.100000000000001" customHeight="1">
      <c r="A533" s="477"/>
      <c r="B533" s="626"/>
      <c r="C533" s="627"/>
      <c r="D533" s="627"/>
      <c r="E533" s="627"/>
      <c r="F533" s="627"/>
      <c r="G533" s="627"/>
      <c r="H533" s="628"/>
      <c r="I533" s="276"/>
    </row>
    <row r="534" spans="1:9" ht="20.100000000000001" customHeight="1">
      <c r="A534" s="477"/>
      <c r="B534" s="22">
        <v>27</v>
      </c>
      <c r="C534" s="23" t="s">
        <v>43</v>
      </c>
      <c r="D534" s="23" t="s">
        <v>44</v>
      </c>
      <c r="E534" s="23" t="s">
        <v>1038</v>
      </c>
      <c r="F534" s="24"/>
      <c r="G534" s="24"/>
      <c r="H534" s="281">
        <v>650</v>
      </c>
      <c r="I534" s="276"/>
    </row>
    <row r="535" spans="1:9" ht="20.100000000000001" customHeight="1">
      <c r="A535" s="477"/>
      <c r="B535" s="22">
        <v>28</v>
      </c>
      <c r="C535" s="23" t="s">
        <v>43</v>
      </c>
      <c r="D535" s="23" t="s">
        <v>44</v>
      </c>
      <c r="E535" s="23" t="s">
        <v>1039</v>
      </c>
      <c r="F535" s="24"/>
      <c r="G535" s="24"/>
      <c r="H535" s="281">
        <v>650</v>
      </c>
      <c r="I535" s="276"/>
    </row>
    <row r="536" spans="1:9" ht="20.100000000000001" customHeight="1">
      <c r="A536" s="477"/>
      <c r="B536" s="22">
        <v>28</v>
      </c>
      <c r="C536" s="23" t="s">
        <v>199</v>
      </c>
      <c r="D536" s="23" t="s">
        <v>200</v>
      </c>
      <c r="E536" s="23" t="s">
        <v>1040</v>
      </c>
      <c r="F536" s="24"/>
      <c r="G536" s="24"/>
      <c r="H536" s="281">
        <v>7444.8</v>
      </c>
      <c r="I536" s="276"/>
    </row>
    <row r="537" spans="1:9" ht="20.100000000000001" customHeight="1" thickBot="1">
      <c r="A537" s="477"/>
      <c r="B537" s="184"/>
      <c r="C537" s="512" t="s">
        <v>16</v>
      </c>
      <c r="D537" s="512"/>
      <c r="E537" s="513"/>
      <c r="F537" s="514"/>
      <c r="G537" s="184">
        <f>SUM(G536)</f>
        <v>0</v>
      </c>
      <c r="H537" s="283">
        <f>SUM(H534:H536)</f>
        <v>8744.7999999999993</v>
      </c>
      <c r="I537" s="276"/>
    </row>
    <row r="538" spans="1:9" ht="20.100000000000001" customHeight="1">
      <c r="A538" s="477"/>
      <c r="B538" s="556"/>
      <c r="C538" s="557"/>
      <c r="D538" s="557"/>
      <c r="E538" s="557"/>
      <c r="F538" s="557"/>
      <c r="G538" s="557"/>
      <c r="H538" s="558"/>
      <c r="I538" s="276"/>
    </row>
    <row r="539" spans="1:9" ht="20.100000000000001" customHeight="1">
      <c r="A539" s="477"/>
      <c r="B539" s="22">
        <v>27</v>
      </c>
      <c r="C539" s="23" t="s">
        <v>43</v>
      </c>
      <c r="D539" s="23" t="s">
        <v>44</v>
      </c>
      <c r="E539" s="23" t="s">
        <v>1041</v>
      </c>
      <c r="F539" s="24"/>
      <c r="G539" s="24"/>
      <c r="H539" s="281">
        <v>25</v>
      </c>
      <c r="I539" s="276"/>
    </row>
    <row r="540" spans="1:9" ht="20.100000000000001" customHeight="1">
      <c r="A540" s="477"/>
      <c r="B540" s="22">
        <v>27</v>
      </c>
      <c r="C540" s="23" t="s">
        <v>93</v>
      </c>
      <c r="D540" s="23" t="s">
        <v>94</v>
      </c>
      <c r="E540" s="23" t="s">
        <v>1042</v>
      </c>
      <c r="F540" s="24"/>
      <c r="G540" s="24"/>
      <c r="H540" s="281">
        <v>5000</v>
      </c>
      <c r="I540" s="276"/>
    </row>
    <row r="541" spans="1:9" ht="20.100000000000001" customHeight="1">
      <c r="A541" s="477"/>
      <c r="B541" s="22">
        <v>28</v>
      </c>
      <c r="C541" s="23" t="s">
        <v>43</v>
      </c>
      <c r="D541" s="23" t="s">
        <v>44</v>
      </c>
      <c r="E541" s="23" t="s">
        <v>1043</v>
      </c>
      <c r="F541" s="24"/>
      <c r="G541" s="24"/>
      <c r="H541" s="281">
        <v>1320</v>
      </c>
      <c r="I541" s="276"/>
    </row>
    <row r="542" spans="1:9" ht="20.100000000000001" customHeight="1">
      <c r="A542" s="477"/>
      <c r="B542" s="22">
        <v>29</v>
      </c>
      <c r="C542" s="23" t="s">
        <v>199</v>
      </c>
      <c r="D542" s="23" t="s">
        <v>200</v>
      </c>
      <c r="E542" s="23" t="s">
        <v>1044</v>
      </c>
      <c r="F542" s="24"/>
      <c r="G542" s="24"/>
      <c r="H542" s="281">
        <v>1050</v>
      </c>
      <c r="I542" s="276"/>
    </row>
    <row r="543" spans="1:9" ht="20.100000000000001" customHeight="1">
      <c r="A543" s="477"/>
      <c r="B543" s="22">
        <v>29</v>
      </c>
      <c r="C543" s="23" t="s">
        <v>199</v>
      </c>
      <c r="D543" s="23" t="s">
        <v>200</v>
      </c>
      <c r="E543" s="23" t="s">
        <v>1045</v>
      </c>
      <c r="F543" s="24"/>
      <c r="G543" s="24"/>
      <c r="H543" s="281">
        <v>4250</v>
      </c>
      <c r="I543" s="276"/>
    </row>
    <row r="544" spans="1:9" ht="20.100000000000001" customHeight="1" thickBot="1">
      <c r="A544" s="548"/>
      <c r="B544" s="184"/>
      <c r="C544" s="512" t="s">
        <v>16</v>
      </c>
      <c r="D544" s="512"/>
      <c r="E544" s="513"/>
      <c r="F544" s="514"/>
      <c r="G544" s="184">
        <f>SUM(G543)</f>
        <v>0</v>
      </c>
      <c r="H544" s="283">
        <f>SUM(H539:H543)</f>
        <v>11645</v>
      </c>
      <c r="I544" s="276"/>
    </row>
    <row r="545" spans="1:9" ht="20.100000000000001" customHeight="1" thickBot="1">
      <c r="A545" s="629"/>
      <c r="B545" s="630"/>
      <c r="C545" s="630"/>
      <c r="D545" s="630"/>
      <c r="E545" s="630"/>
      <c r="F545" s="630"/>
      <c r="G545" s="630"/>
      <c r="H545" s="631"/>
      <c r="I545" s="276"/>
    </row>
    <row r="546" spans="1:9" ht="20.100000000000001" customHeight="1">
      <c r="A546" s="589" t="s">
        <v>1046</v>
      </c>
      <c r="B546" s="590"/>
      <c r="C546" s="291"/>
      <c r="D546" s="291"/>
      <c r="E546" s="581" t="s">
        <v>624</v>
      </c>
      <c r="F546" s="581"/>
      <c r="G546" s="581"/>
      <c r="H546" s="582"/>
      <c r="I546" s="276"/>
    </row>
    <row r="547" spans="1:9" ht="20.100000000000001" customHeight="1" thickBot="1">
      <c r="A547" s="292"/>
      <c r="B547" s="133" t="s">
        <v>621</v>
      </c>
      <c r="C547" s="278" t="s">
        <v>8</v>
      </c>
      <c r="D547" s="94" t="s">
        <v>26</v>
      </c>
      <c r="E547" s="279" t="s">
        <v>9</v>
      </c>
      <c r="F547" s="72" t="s">
        <v>10</v>
      </c>
      <c r="G547" s="72" t="s">
        <v>625</v>
      </c>
      <c r="H547" s="280" t="s">
        <v>626</v>
      </c>
      <c r="I547" s="276"/>
    </row>
    <row r="548" spans="1:9" ht="20.100000000000001" customHeight="1">
      <c r="A548" s="596" t="s">
        <v>13</v>
      </c>
      <c r="B548" s="576" t="s">
        <v>922</v>
      </c>
      <c r="C548" s="577"/>
      <c r="D548" s="577"/>
      <c r="E548" s="577"/>
      <c r="F548" s="577"/>
      <c r="G548" s="577"/>
      <c r="H548" s="578"/>
      <c r="I548" s="276"/>
    </row>
    <row r="549" spans="1:9" ht="20.100000000000001" customHeight="1">
      <c r="A549" s="477"/>
      <c r="B549" s="22">
        <v>29</v>
      </c>
      <c r="C549" s="23" t="s">
        <v>199</v>
      </c>
      <c r="D549" s="23" t="s">
        <v>200</v>
      </c>
      <c r="E549" s="23" t="s">
        <v>1047</v>
      </c>
      <c r="F549" s="24"/>
      <c r="G549" s="24"/>
      <c r="H549" s="281">
        <v>14140</v>
      </c>
      <c r="I549" s="276"/>
    </row>
    <row r="550" spans="1:9" ht="20.100000000000001" customHeight="1" thickBot="1">
      <c r="A550" s="477"/>
      <c r="B550" s="184"/>
      <c r="C550" s="512" t="s">
        <v>16</v>
      </c>
      <c r="D550" s="512"/>
      <c r="E550" s="513"/>
      <c r="F550" s="514"/>
      <c r="G550" s="184">
        <f>SUM(G549)</f>
        <v>0</v>
      </c>
      <c r="H550" s="283">
        <f>SUM(H549)</f>
        <v>14140</v>
      </c>
      <c r="I550" s="276"/>
    </row>
    <row r="551" spans="1:9" ht="20.100000000000001" customHeight="1">
      <c r="A551" s="477"/>
      <c r="B551" s="576" t="s">
        <v>922</v>
      </c>
      <c r="C551" s="577"/>
      <c r="D551" s="577"/>
      <c r="E551" s="577"/>
      <c r="F551" s="577"/>
      <c r="G551" s="577"/>
      <c r="H551" s="578"/>
      <c r="I551" s="276"/>
    </row>
    <row r="552" spans="1:9" ht="20.100000000000001" customHeight="1">
      <c r="A552" s="477"/>
      <c r="B552" s="22">
        <v>28</v>
      </c>
      <c r="C552" s="23" t="s">
        <v>501</v>
      </c>
      <c r="D552" s="23" t="s">
        <v>502</v>
      </c>
      <c r="E552" s="23" t="s">
        <v>1048</v>
      </c>
      <c r="F552" s="24"/>
      <c r="G552" s="24"/>
      <c r="H552" s="281">
        <v>1224.08</v>
      </c>
      <c r="I552" s="276"/>
    </row>
    <row r="553" spans="1:9" ht="20.100000000000001" customHeight="1">
      <c r="A553" s="477"/>
      <c r="B553" s="22">
        <v>30</v>
      </c>
      <c r="C553" s="23" t="s">
        <v>112</v>
      </c>
      <c r="D553" s="23" t="s">
        <v>113</v>
      </c>
      <c r="E553" s="23" t="s">
        <v>1049</v>
      </c>
      <c r="F553" s="24"/>
      <c r="G553" s="24"/>
      <c r="H553" s="281">
        <v>8040</v>
      </c>
      <c r="I553" s="276"/>
    </row>
    <row r="554" spans="1:9" ht="20.100000000000001" customHeight="1">
      <c r="A554" s="477"/>
      <c r="B554" s="22">
        <v>30</v>
      </c>
      <c r="C554" s="23" t="s">
        <v>112</v>
      </c>
      <c r="D554" s="23" t="s">
        <v>113</v>
      </c>
      <c r="E554" s="23" t="s">
        <v>1050</v>
      </c>
      <c r="F554" s="24"/>
      <c r="G554" s="24"/>
      <c r="H554" s="281">
        <v>899</v>
      </c>
      <c r="I554" s="276"/>
    </row>
    <row r="555" spans="1:9" ht="20.100000000000001" customHeight="1">
      <c r="A555" s="477"/>
      <c r="B555" s="22">
        <v>29</v>
      </c>
      <c r="C555" s="23" t="s">
        <v>452</v>
      </c>
      <c r="D555" s="23" t="s">
        <v>453</v>
      </c>
      <c r="E555" s="23" t="s">
        <v>1051</v>
      </c>
      <c r="F555" s="24"/>
      <c r="G555" s="24"/>
      <c r="H555" s="281">
        <v>205</v>
      </c>
      <c r="I555" s="276"/>
    </row>
    <row r="556" spans="1:9" ht="20.100000000000001" customHeight="1">
      <c r="A556" s="477"/>
      <c r="B556" s="22">
        <v>30</v>
      </c>
      <c r="C556" s="23" t="s">
        <v>43</v>
      </c>
      <c r="D556" s="23" t="s">
        <v>44</v>
      </c>
      <c r="E556" s="23" t="s">
        <v>1052</v>
      </c>
      <c r="F556" s="24"/>
      <c r="G556" s="24"/>
      <c r="H556" s="281">
        <v>750</v>
      </c>
      <c r="I556" s="276"/>
    </row>
    <row r="557" spans="1:9" ht="20.100000000000001" customHeight="1" thickBot="1">
      <c r="A557" s="477"/>
      <c r="B557" s="184"/>
      <c r="C557" s="512" t="s">
        <v>16</v>
      </c>
      <c r="D557" s="512"/>
      <c r="E557" s="513"/>
      <c r="F557" s="514"/>
      <c r="G557" s="184">
        <f>SUM(G556)</f>
        <v>0</v>
      </c>
      <c r="H557" s="283">
        <f>SUM(H552:H556)</f>
        <v>11118.08</v>
      </c>
      <c r="I557" s="276"/>
    </row>
    <row r="558" spans="1:9" ht="20.100000000000001" customHeight="1">
      <c r="A558" s="477"/>
      <c r="B558" s="576" t="s">
        <v>922</v>
      </c>
      <c r="C558" s="577"/>
      <c r="D558" s="577"/>
      <c r="E558" s="577"/>
      <c r="F558" s="577"/>
      <c r="G558" s="577"/>
      <c r="H558" s="578"/>
      <c r="I558" s="276"/>
    </row>
    <row r="559" spans="1:9" ht="20.100000000000001" customHeight="1">
      <c r="A559" s="477"/>
      <c r="B559" s="22">
        <v>25</v>
      </c>
      <c r="C559" s="23" t="s">
        <v>501</v>
      </c>
      <c r="D559" s="23" t="s">
        <v>502</v>
      </c>
      <c r="E559" s="23" t="s">
        <v>1032</v>
      </c>
      <c r="F559" s="24"/>
      <c r="G559" s="24"/>
      <c r="H559" s="281">
        <v>1023</v>
      </c>
      <c r="I559" s="276"/>
    </row>
    <row r="560" spans="1:9" ht="20.100000000000001" customHeight="1">
      <c r="A560" s="477"/>
      <c r="B560" s="22">
        <v>29</v>
      </c>
      <c r="C560" s="23" t="s">
        <v>452</v>
      </c>
      <c r="D560" s="23" t="s">
        <v>453</v>
      </c>
      <c r="E560" s="23" t="s">
        <v>1053</v>
      </c>
      <c r="F560" s="24"/>
      <c r="G560" s="24"/>
      <c r="H560" s="281">
        <v>941.6</v>
      </c>
      <c r="I560" s="276"/>
    </row>
    <row r="561" spans="1:9" ht="20.100000000000001" customHeight="1">
      <c r="A561" s="477"/>
      <c r="B561" s="22">
        <v>30</v>
      </c>
      <c r="C561" s="23" t="s">
        <v>112</v>
      </c>
      <c r="D561" s="23" t="s">
        <v>113</v>
      </c>
      <c r="E561" s="23" t="s">
        <v>1054</v>
      </c>
      <c r="F561" s="24"/>
      <c r="G561" s="24"/>
      <c r="H561" s="281">
        <v>9630</v>
      </c>
      <c r="I561" s="276"/>
    </row>
    <row r="562" spans="1:9" ht="20.100000000000001" customHeight="1">
      <c r="A562" s="477"/>
      <c r="B562" s="632" t="s">
        <v>1055</v>
      </c>
      <c r="C562" s="633"/>
      <c r="D562" s="633"/>
      <c r="E562" s="633"/>
      <c r="F562" s="633"/>
      <c r="G562" s="633"/>
      <c r="H562" s="634"/>
      <c r="I562" s="276"/>
    </row>
    <row r="563" spans="1:9" ht="20.100000000000001" customHeight="1">
      <c r="A563" s="477"/>
      <c r="B563" s="22">
        <v>1</v>
      </c>
      <c r="C563" s="23" t="s">
        <v>501</v>
      </c>
      <c r="D563" s="23" t="s">
        <v>502</v>
      </c>
      <c r="E563" s="23" t="s">
        <v>1032</v>
      </c>
      <c r="F563" s="24"/>
      <c r="G563" s="24"/>
      <c r="H563" s="281">
        <v>371</v>
      </c>
      <c r="I563" s="276"/>
    </row>
    <row r="564" spans="1:9" ht="20.100000000000001" customHeight="1">
      <c r="A564" s="477"/>
      <c r="B564" s="22">
        <v>2</v>
      </c>
      <c r="C564" s="23" t="s">
        <v>501</v>
      </c>
      <c r="D564" s="23" t="s">
        <v>502</v>
      </c>
      <c r="E564" s="23" t="s">
        <v>1056</v>
      </c>
      <c r="F564" s="24"/>
      <c r="G564" s="24"/>
      <c r="H564" s="281">
        <v>760</v>
      </c>
      <c r="I564" s="276"/>
    </row>
    <row r="565" spans="1:9" ht="20.100000000000001" customHeight="1" thickBot="1">
      <c r="A565" s="477"/>
      <c r="B565" s="184"/>
      <c r="C565" s="512" t="s">
        <v>16</v>
      </c>
      <c r="D565" s="512"/>
      <c r="E565" s="513"/>
      <c r="F565" s="514"/>
      <c r="G565" s="184">
        <f>SUM(G564)</f>
        <v>0</v>
      </c>
      <c r="H565" s="283">
        <f>SUM(H559:H564)</f>
        <v>12725.6</v>
      </c>
      <c r="I565" s="276"/>
    </row>
    <row r="566" spans="1:9" ht="20.100000000000001" customHeight="1">
      <c r="A566" s="477"/>
      <c r="B566" s="556"/>
      <c r="C566" s="557"/>
      <c r="D566" s="557"/>
      <c r="E566" s="557"/>
      <c r="F566" s="557"/>
      <c r="G566" s="557"/>
      <c r="H566" s="558"/>
      <c r="I566" s="276"/>
    </row>
    <row r="567" spans="1:9" ht="20.100000000000001" customHeight="1">
      <c r="A567" s="477"/>
      <c r="B567" s="22">
        <v>2</v>
      </c>
      <c r="C567" s="23" t="s">
        <v>199</v>
      </c>
      <c r="D567" s="23" t="s">
        <v>200</v>
      </c>
      <c r="E567" s="23" t="s">
        <v>1057</v>
      </c>
      <c r="F567" s="24"/>
      <c r="G567" s="24"/>
      <c r="H567" s="281">
        <v>2905</v>
      </c>
      <c r="I567" s="276"/>
    </row>
    <row r="568" spans="1:9" ht="20.100000000000001" customHeight="1">
      <c r="A568" s="477"/>
      <c r="B568" s="22">
        <v>3</v>
      </c>
      <c r="C568" s="23" t="s">
        <v>199</v>
      </c>
      <c r="D568" s="23" t="s">
        <v>200</v>
      </c>
      <c r="E568" s="23" t="s">
        <v>1058</v>
      </c>
      <c r="F568" s="24"/>
      <c r="G568" s="24"/>
      <c r="H568" s="281">
        <v>3214</v>
      </c>
      <c r="I568" s="276"/>
    </row>
    <row r="569" spans="1:9" ht="20.100000000000001" customHeight="1">
      <c r="A569" s="477"/>
      <c r="B569" s="22">
        <v>4</v>
      </c>
      <c r="C569" s="23" t="s">
        <v>43</v>
      </c>
      <c r="D569" s="23" t="s">
        <v>44</v>
      </c>
      <c r="E569" s="23" t="s">
        <v>1059</v>
      </c>
      <c r="F569" s="24"/>
      <c r="G569" s="24"/>
      <c r="H569" s="281">
        <v>1440</v>
      </c>
      <c r="I569" s="276"/>
    </row>
    <row r="570" spans="1:9" ht="20.100000000000001" customHeight="1" thickBot="1">
      <c r="A570" s="477"/>
      <c r="B570" s="184"/>
      <c r="C570" s="512" t="s">
        <v>16</v>
      </c>
      <c r="D570" s="512"/>
      <c r="E570" s="513"/>
      <c r="F570" s="514"/>
      <c r="G570" s="184">
        <f>SUM(G569)</f>
        <v>0</v>
      </c>
      <c r="H570" s="283">
        <f>SUM(H567:H569)</f>
        <v>7559</v>
      </c>
      <c r="I570" s="276"/>
    </row>
    <row r="571" spans="1:9" ht="20.100000000000001" customHeight="1">
      <c r="A571" s="477"/>
      <c r="B571" s="556"/>
      <c r="C571" s="557"/>
      <c r="D571" s="557"/>
      <c r="E571" s="557"/>
      <c r="F571" s="557"/>
      <c r="G571" s="557"/>
      <c r="H571" s="558"/>
      <c r="I571" s="276"/>
    </row>
    <row r="572" spans="1:9" ht="20.100000000000001" customHeight="1">
      <c r="A572" s="477"/>
      <c r="B572" s="22">
        <v>2</v>
      </c>
      <c r="C572" s="23" t="s">
        <v>501</v>
      </c>
      <c r="D572" s="23" t="s">
        <v>502</v>
      </c>
      <c r="E572" s="23" t="s">
        <v>1056</v>
      </c>
      <c r="F572" s="24"/>
      <c r="G572" s="24"/>
      <c r="H572" s="281">
        <v>100</v>
      </c>
      <c r="I572" s="276"/>
    </row>
    <row r="573" spans="1:9" ht="20.100000000000001" customHeight="1">
      <c r="A573" s="477"/>
      <c r="B573" s="22">
        <v>2</v>
      </c>
      <c r="C573" s="23" t="s">
        <v>452</v>
      </c>
      <c r="D573" s="23" t="s">
        <v>453</v>
      </c>
      <c r="E573" s="23" t="s">
        <v>1053</v>
      </c>
      <c r="F573" s="24"/>
      <c r="G573" s="24"/>
      <c r="H573" s="281">
        <v>22791</v>
      </c>
      <c r="I573" s="276"/>
    </row>
    <row r="574" spans="1:9" ht="20.100000000000001" customHeight="1">
      <c r="A574" s="477"/>
      <c r="B574" s="22">
        <v>3</v>
      </c>
      <c r="C574" s="23" t="s">
        <v>501</v>
      </c>
      <c r="D574" s="23" t="s">
        <v>502</v>
      </c>
      <c r="E574" s="23" t="s">
        <v>1060</v>
      </c>
      <c r="F574" s="24"/>
      <c r="G574" s="24"/>
      <c r="H574" s="281">
        <v>758</v>
      </c>
      <c r="I574" s="276"/>
    </row>
    <row r="575" spans="1:9" ht="20.100000000000001" customHeight="1">
      <c r="A575" s="477"/>
      <c r="B575" s="22">
        <v>4</v>
      </c>
      <c r="C575" s="23" t="s">
        <v>501</v>
      </c>
      <c r="D575" s="23" t="s">
        <v>502</v>
      </c>
      <c r="E575" s="23" t="s">
        <v>1061</v>
      </c>
      <c r="F575" s="24"/>
      <c r="G575" s="24"/>
      <c r="H575" s="281">
        <v>856</v>
      </c>
      <c r="I575" s="276"/>
    </row>
    <row r="576" spans="1:9" ht="20.100000000000001" customHeight="1" thickBot="1">
      <c r="A576" s="477"/>
      <c r="B576" s="184"/>
      <c r="C576" s="512" t="s">
        <v>16</v>
      </c>
      <c r="D576" s="512"/>
      <c r="E576" s="513"/>
      <c r="F576" s="514"/>
      <c r="G576" s="184">
        <f>SUM(G575)</f>
        <v>0</v>
      </c>
      <c r="H576" s="283">
        <f>SUM(H572:H575)</f>
        <v>24505</v>
      </c>
      <c r="I576" s="276"/>
    </row>
    <row r="577" spans="1:9" ht="20.100000000000001" customHeight="1">
      <c r="A577" s="477"/>
      <c r="B577" s="556"/>
      <c r="C577" s="557"/>
      <c r="D577" s="557"/>
      <c r="E577" s="557"/>
      <c r="F577" s="557"/>
      <c r="G577" s="557"/>
      <c r="H577" s="558"/>
      <c r="I577" s="276"/>
    </row>
    <row r="578" spans="1:9" ht="20.100000000000001" customHeight="1">
      <c r="A578" s="477"/>
      <c r="B578" s="22">
        <v>2</v>
      </c>
      <c r="C578" s="23" t="s">
        <v>199</v>
      </c>
      <c r="D578" s="23" t="s">
        <v>200</v>
      </c>
      <c r="E578" s="23" t="s">
        <v>1062</v>
      </c>
      <c r="F578" s="24"/>
      <c r="G578" s="24"/>
      <c r="H578" s="281">
        <v>1819</v>
      </c>
      <c r="I578" s="276"/>
    </row>
    <row r="579" spans="1:9" ht="20.100000000000001" customHeight="1">
      <c r="A579" s="477"/>
      <c r="B579" s="22">
        <v>2</v>
      </c>
      <c r="C579" s="23" t="s">
        <v>112</v>
      </c>
      <c r="D579" s="23" t="s">
        <v>113</v>
      </c>
      <c r="E579" s="23" t="s">
        <v>1063</v>
      </c>
      <c r="F579" s="24"/>
      <c r="G579" s="24"/>
      <c r="H579" s="281">
        <v>18900</v>
      </c>
      <c r="I579" s="276"/>
    </row>
    <row r="580" spans="1:9" ht="20.100000000000001" customHeight="1">
      <c r="A580" s="477"/>
      <c r="B580" s="22">
        <v>6</v>
      </c>
      <c r="C580" s="23" t="s">
        <v>501</v>
      </c>
      <c r="D580" s="23" t="s">
        <v>502</v>
      </c>
      <c r="E580" s="23" t="s">
        <v>1064</v>
      </c>
      <c r="F580" s="24"/>
      <c r="G580" s="24"/>
      <c r="H580" s="281">
        <v>3980</v>
      </c>
      <c r="I580" s="276"/>
    </row>
    <row r="581" spans="1:9" ht="20.100000000000001" customHeight="1">
      <c r="A581" s="477"/>
      <c r="B581" s="22">
        <v>6</v>
      </c>
      <c r="C581" s="23" t="s">
        <v>501</v>
      </c>
      <c r="D581" s="23" t="s">
        <v>502</v>
      </c>
      <c r="E581" s="23" t="s">
        <v>1065</v>
      </c>
      <c r="F581" s="24"/>
      <c r="G581" s="24"/>
      <c r="H581" s="281">
        <v>214</v>
      </c>
      <c r="I581" s="276"/>
    </row>
    <row r="582" spans="1:9" ht="20.100000000000001" customHeight="1">
      <c r="A582" s="477"/>
      <c r="B582" s="22">
        <v>6</v>
      </c>
      <c r="C582" s="23" t="s">
        <v>501</v>
      </c>
      <c r="D582" s="23" t="s">
        <v>502</v>
      </c>
      <c r="E582" s="23" t="s">
        <v>1066</v>
      </c>
      <c r="F582" s="24"/>
      <c r="G582" s="24"/>
      <c r="H582" s="281">
        <v>650</v>
      </c>
      <c r="I582" s="276"/>
    </row>
    <row r="583" spans="1:9" ht="20.100000000000001" customHeight="1" thickBot="1">
      <c r="A583" s="477"/>
      <c r="B583" s="184"/>
      <c r="C583" s="512" t="s">
        <v>16</v>
      </c>
      <c r="D583" s="512"/>
      <c r="E583" s="513"/>
      <c r="F583" s="514"/>
      <c r="G583" s="184">
        <f>SUM(G582)</f>
        <v>0</v>
      </c>
      <c r="H583" s="283">
        <f>SUM(H578:H582)</f>
        <v>25563</v>
      </c>
      <c r="I583" s="276"/>
    </row>
    <row r="584" spans="1:9" ht="20.100000000000001" customHeight="1">
      <c r="A584" s="477"/>
      <c r="B584" s="556"/>
      <c r="C584" s="557"/>
      <c r="D584" s="557"/>
      <c r="E584" s="557"/>
      <c r="F584" s="557"/>
      <c r="G584" s="557"/>
      <c r="H584" s="558"/>
      <c r="I584" s="276"/>
    </row>
    <row r="585" spans="1:9" ht="20.100000000000001" customHeight="1">
      <c r="A585" s="477"/>
      <c r="B585" s="22">
        <v>2</v>
      </c>
      <c r="C585" s="23" t="s">
        <v>322</v>
      </c>
      <c r="D585" s="23" t="s">
        <v>323</v>
      </c>
      <c r="E585" s="23" t="s">
        <v>1067</v>
      </c>
      <c r="F585" s="24"/>
      <c r="G585" s="24"/>
      <c r="H585" s="281">
        <v>1391</v>
      </c>
      <c r="I585" s="276"/>
    </row>
    <row r="586" spans="1:9" ht="20.100000000000001" customHeight="1">
      <c r="A586" s="477"/>
      <c r="B586" s="22">
        <v>5</v>
      </c>
      <c r="C586" s="23" t="s">
        <v>501</v>
      </c>
      <c r="D586" s="23" t="s">
        <v>502</v>
      </c>
      <c r="E586" s="23" t="s">
        <v>1068</v>
      </c>
      <c r="F586" s="24"/>
      <c r="G586" s="24"/>
      <c r="H586" s="281">
        <v>485</v>
      </c>
      <c r="I586" s="276"/>
    </row>
    <row r="587" spans="1:9" ht="20.100000000000001" customHeight="1">
      <c r="A587" s="477"/>
      <c r="B587" s="22">
        <v>5</v>
      </c>
      <c r="C587" s="23" t="s">
        <v>501</v>
      </c>
      <c r="D587" s="23" t="s">
        <v>502</v>
      </c>
      <c r="E587" s="23" t="s">
        <v>1069</v>
      </c>
      <c r="F587" s="24"/>
      <c r="G587" s="24"/>
      <c r="H587" s="281">
        <v>207.25</v>
      </c>
      <c r="I587" s="276"/>
    </row>
    <row r="588" spans="1:9" ht="20.100000000000001" customHeight="1" thickBot="1">
      <c r="A588" s="477"/>
      <c r="B588" s="184"/>
      <c r="C588" s="512" t="s">
        <v>16</v>
      </c>
      <c r="D588" s="512"/>
      <c r="E588" s="513"/>
      <c r="F588" s="514"/>
      <c r="G588" s="184">
        <f>SUM(G587)</f>
        <v>0</v>
      </c>
      <c r="H588" s="283">
        <f>SUM(H585:H587)</f>
        <v>2083.25</v>
      </c>
      <c r="I588" s="276"/>
    </row>
    <row r="589" spans="1:9" ht="20.100000000000001" customHeight="1">
      <c r="A589" s="477"/>
      <c r="B589" s="556"/>
      <c r="C589" s="557"/>
      <c r="D589" s="557"/>
      <c r="E589" s="557"/>
      <c r="F589" s="557"/>
      <c r="G589" s="557"/>
      <c r="H589" s="558"/>
      <c r="I589" s="276"/>
    </row>
    <row r="590" spans="1:9" ht="20.100000000000001" customHeight="1">
      <c r="A590" s="477"/>
      <c r="B590" s="22">
        <v>8</v>
      </c>
      <c r="C590" s="23" t="s">
        <v>43</v>
      </c>
      <c r="D590" s="23" t="s">
        <v>44</v>
      </c>
      <c r="E590" s="23" t="s">
        <v>1124</v>
      </c>
      <c r="F590" s="24"/>
      <c r="G590" s="24"/>
      <c r="H590" s="281">
        <v>1520.41</v>
      </c>
      <c r="I590" s="276"/>
    </row>
    <row r="591" spans="1:9" ht="20.100000000000001" customHeight="1">
      <c r="A591" s="477"/>
      <c r="B591" s="22">
        <v>9</v>
      </c>
      <c r="C591" s="23" t="s">
        <v>199</v>
      </c>
      <c r="D591" s="23" t="s">
        <v>200</v>
      </c>
      <c r="E591" s="23" t="s">
        <v>1123</v>
      </c>
      <c r="F591" s="24"/>
      <c r="G591" s="24"/>
      <c r="H591" s="281">
        <v>2500</v>
      </c>
      <c r="I591" s="276"/>
    </row>
    <row r="592" spans="1:9" ht="20.100000000000001" customHeight="1" thickBot="1">
      <c r="A592" s="477"/>
      <c r="B592" s="184"/>
      <c r="C592" s="512" t="s">
        <v>16</v>
      </c>
      <c r="D592" s="512"/>
      <c r="E592" s="513"/>
      <c r="F592" s="514"/>
      <c r="G592" s="184">
        <f>SUM(G591)</f>
        <v>0</v>
      </c>
      <c r="H592" s="283">
        <f>SUM(H590:H591)</f>
        <v>4020.41</v>
      </c>
      <c r="I592" s="276"/>
    </row>
    <row r="593" spans="1:9" ht="20.100000000000001" customHeight="1">
      <c r="A593" s="477"/>
      <c r="B593" s="556"/>
      <c r="C593" s="557"/>
      <c r="D593" s="557"/>
      <c r="E593" s="557"/>
      <c r="F593" s="557"/>
      <c r="G593" s="557"/>
      <c r="H593" s="558"/>
      <c r="I593" s="276"/>
    </row>
    <row r="594" spans="1:9" ht="20.100000000000001" customHeight="1">
      <c r="A594" s="477"/>
      <c r="B594" s="22">
        <v>12</v>
      </c>
      <c r="C594" s="23" t="s">
        <v>43</v>
      </c>
      <c r="D594" s="23" t="s">
        <v>44</v>
      </c>
      <c r="E594" s="23" t="s">
        <v>1052</v>
      </c>
      <c r="F594" s="24"/>
      <c r="G594" s="24" t="s">
        <v>500</v>
      </c>
      <c r="H594" s="281">
        <v>1520</v>
      </c>
      <c r="I594" s="276"/>
    </row>
    <row r="595" spans="1:9" ht="20.100000000000001" customHeight="1">
      <c r="A595" s="477"/>
      <c r="B595" s="22">
        <v>15</v>
      </c>
      <c r="C595" s="23" t="s">
        <v>96</v>
      </c>
      <c r="D595" s="23" t="s">
        <v>97</v>
      </c>
      <c r="E595" s="23" t="s">
        <v>1160</v>
      </c>
      <c r="F595" s="24"/>
      <c r="G595" s="24"/>
      <c r="H595" s="281">
        <v>262</v>
      </c>
      <c r="I595" s="276"/>
    </row>
    <row r="596" spans="1:9" ht="20.100000000000001" customHeight="1">
      <c r="A596" s="477"/>
      <c r="B596" s="22">
        <v>15</v>
      </c>
      <c r="C596" s="23" t="s">
        <v>96</v>
      </c>
      <c r="D596" s="23" t="s">
        <v>97</v>
      </c>
      <c r="E596" s="23" t="s">
        <v>1161</v>
      </c>
      <c r="F596" s="24"/>
      <c r="G596" s="24"/>
      <c r="H596" s="281">
        <v>1128</v>
      </c>
      <c r="I596" s="276"/>
    </row>
    <row r="597" spans="1:9" ht="20.100000000000001" customHeight="1">
      <c r="A597" s="477"/>
      <c r="B597" s="22">
        <v>15</v>
      </c>
      <c r="C597" s="23" t="s">
        <v>93</v>
      </c>
      <c r="D597" s="23" t="s">
        <v>94</v>
      </c>
      <c r="E597" s="23" t="s">
        <v>1162</v>
      </c>
      <c r="F597" s="24"/>
      <c r="G597" s="24"/>
      <c r="H597" s="281">
        <v>9600</v>
      </c>
      <c r="I597" s="276"/>
    </row>
    <row r="598" spans="1:9" ht="20.100000000000001" customHeight="1">
      <c r="A598" s="477"/>
      <c r="B598" s="22">
        <v>16</v>
      </c>
      <c r="C598" s="23" t="s">
        <v>43</v>
      </c>
      <c r="D598" s="23" t="s">
        <v>44</v>
      </c>
      <c r="E598" s="23" t="s">
        <v>1052</v>
      </c>
      <c r="F598" s="24"/>
      <c r="G598" s="24"/>
      <c r="H598" s="281">
        <v>1000</v>
      </c>
      <c r="I598" s="276"/>
    </row>
    <row r="599" spans="1:9" ht="20.100000000000001" customHeight="1" thickBot="1">
      <c r="A599" s="477"/>
      <c r="B599" s="184"/>
      <c r="C599" s="512" t="s">
        <v>16</v>
      </c>
      <c r="D599" s="512"/>
      <c r="E599" s="513"/>
      <c r="F599" s="514"/>
      <c r="G599" s="184">
        <f>SUM(G598)</f>
        <v>0</v>
      </c>
      <c r="H599" s="283">
        <f>SUM(H594:H598)</f>
        <v>13510</v>
      </c>
      <c r="I599" s="276"/>
    </row>
    <row r="600" spans="1:9" ht="20.100000000000001" customHeight="1">
      <c r="A600" s="477"/>
      <c r="B600" s="556"/>
      <c r="C600" s="557"/>
      <c r="D600" s="557"/>
      <c r="E600" s="557"/>
      <c r="F600" s="557"/>
      <c r="G600" s="557"/>
      <c r="H600" s="558"/>
      <c r="I600" s="276"/>
    </row>
    <row r="601" spans="1:9" ht="20.100000000000001" customHeight="1">
      <c r="A601" s="477"/>
      <c r="B601" s="22">
        <v>7</v>
      </c>
      <c r="C601" s="23" t="s">
        <v>43</v>
      </c>
      <c r="D601" s="23" t="s">
        <v>44</v>
      </c>
      <c r="E601" s="23" t="s">
        <v>1163</v>
      </c>
      <c r="F601" s="24"/>
      <c r="G601" s="24"/>
      <c r="H601" s="281">
        <v>484</v>
      </c>
      <c r="I601" s="276"/>
    </row>
    <row r="602" spans="1:9" ht="20.100000000000001" customHeight="1">
      <c r="A602" s="477"/>
      <c r="B602" s="22">
        <v>9</v>
      </c>
      <c r="C602" s="23" t="s">
        <v>43</v>
      </c>
      <c r="D602" s="23" t="s">
        <v>44</v>
      </c>
      <c r="E602" s="23" t="s">
        <v>1052</v>
      </c>
      <c r="F602" s="24"/>
      <c r="G602" s="24"/>
      <c r="H602" s="281">
        <v>1300</v>
      </c>
      <c r="I602" s="276"/>
    </row>
    <row r="603" spans="1:9" ht="20.100000000000001" customHeight="1">
      <c r="A603" s="477"/>
      <c r="B603" s="22">
        <v>11</v>
      </c>
      <c r="C603" s="23" t="s">
        <v>322</v>
      </c>
      <c r="D603" s="23" t="s">
        <v>323</v>
      </c>
      <c r="E603" s="23" t="s">
        <v>1164</v>
      </c>
      <c r="F603" s="24"/>
      <c r="G603" s="24"/>
      <c r="H603" s="281">
        <v>480</v>
      </c>
      <c r="I603" s="276"/>
    </row>
    <row r="604" spans="1:9" ht="20.100000000000001" customHeight="1">
      <c r="A604" s="477"/>
      <c r="B604" s="22">
        <v>10</v>
      </c>
      <c r="C604" s="23" t="s">
        <v>139</v>
      </c>
      <c r="D604" s="23" t="s">
        <v>140</v>
      </c>
      <c r="E604" s="23" t="s">
        <v>1165</v>
      </c>
      <c r="F604" s="24"/>
      <c r="G604" s="24"/>
      <c r="H604" s="281">
        <v>9705</v>
      </c>
      <c r="I604" s="276"/>
    </row>
    <row r="605" spans="1:9" ht="20.100000000000001" customHeight="1">
      <c r="A605" s="477"/>
      <c r="B605" s="22">
        <v>13</v>
      </c>
      <c r="C605" s="23" t="s">
        <v>43</v>
      </c>
      <c r="D605" s="23" t="s">
        <v>44</v>
      </c>
      <c r="E605" s="23" t="s">
        <v>1166</v>
      </c>
      <c r="F605" s="24"/>
      <c r="G605" s="24"/>
      <c r="H605" s="281">
        <v>1500</v>
      </c>
      <c r="I605" s="276"/>
    </row>
    <row r="606" spans="1:9" ht="20.100000000000001" customHeight="1">
      <c r="A606" s="477"/>
      <c r="B606" s="22">
        <v>13</v>
      </c>
      <c r="C606" s="23" t="s">
        <v>322</v>
      </c>
      <c r="D606" s="23" t="s">
        <v>323</v>
      </c>
      <c r="E606" s="23" t="s">
        <v>1167</v>
      </c>
      <c r="F606" s="24"/>
      <c r="G606" s="24"/>
      <c r="H606" s="281">
        <v>814</v>
      </c>
      <c r="I606" s="276"/>
    </row>
    <row r="607" spans="1:9" ht="20.100000000000001" customHeight="1">
      <c r="A607" s="477"/>
      <c r="B607" s="22">
        <v>14</v>
      </c>
      <c r="C607" s="23" t="s">
        <v>322</v>
      </c>
      <c r="D607" s="23" t="s">
        <v>323</v>
      </c>
      <c r="E607" s="23" t="s">
        <v>1168</v>
      </c>
      <c r="F607" s="24"/>
      <c r="G607" s="24"/>
      <c r="H607" s="281">
        <v>2333</v>
      </c>
      <c r="I607" s="276"/>
    </row>
    <row r="608" spans="1:9" ht="20.100000000000001" customHeight="1" thickBot="1">
      <c r="A608" s="477"/>
      <c r="B608" s="184"/>
      <c r="C608" s="512" t="s">
        <v>16</v>
      </c>
      <c r="D608" s="512"/>
      <c r="E608" s="513"/>
      <c r="F608" s="514"/>
      <c r="G608" s="184">
        <f>SUM(G607)</f>
        <v>0</v>
      </c>
      <c r="H608" s="283">
        <f>SUM(H601:H607)</f>
        <v>16616</v>
      </c>
      <c r="I608" s="276"/>
    </row>
    <row r="609" spans="1:9" s="393" customFormat="1" ht="20.100000000000001" customHeight="1">
      <c r="A609" s="477"/>
      <c r="B609" s="556"/>
      <c r="C609" s="557"/>
      <c r="D609" s="557"/>
      <c r="E609" s="557"/>
      <c r="F609" s="557"/>
      <c r="G609" s="557"/>
      <c r="H609" s="558"/>
      <c r="I609" s="392"/>
    </row>
    <row r="610" spans="1:9" s="393" customFormat="1" ht="20.100000000000001" customHeight="1">
      <c r="A610" s="477"/>
      <c r="B610" s="22">
        <v>8</v>
      </c>
      <c r="C610" s="23" t="s">
        <v>43</v>
      </c>
      <c r="D610" s="23" t="s">
        <v>44</v>
      </c>
      <c r="E610" s="23" t="s">
        <v>1169</v>
      </c>
      <c r="F610" s="24"/>
      <c r="G610" s="24"/>
      <c r="H610" s="281">
        <v>2379.4499999999998</v>
      </c>
      <c r="I610" s="392"/>
    </row>
    <row r="611" spans="1:9" s="393" customFormat="1" ht="20.100000000000001" customHeight="1">
      <c r="A611" s="477"/>
      <c r="B611" s="22">
        <v>11</v>
      </c>
      <c r="C611" s="23" t="s">
        <v>240</v>
      </c>
      <c r="D611" s="23" t="s">
        <v>241</v>
      </c>
      <c r="E611" s="23" t="s">
        <v>1170</v>
      </c>
      <c r="F611" s="24"/>
      <c r="G611" s="24"/>
      <c r="H611" s="281">
        <v>2000</v>
      </c>
      <c r="I611" s="392"/>
    </row>
    <row r="612" spans="1:9" s="393" customFormat="1" ht="20.100000000000001" customHeight="1">
      <c r="A612" s="477"/>
      <c r="B612" s="22">
        <v>11</v>
      </c>
      <c r="C612" s="23" t="s">
        <v>240</v>
      </c>
      <c r="D612" s="23" t="s">
        <v>241</v>
      </c>
      <c r="E612" s="23" t="s">
        <v>1171</v>
      </c>
      <c r="F612" s="24"/>
      <c r="G612" s="24"/>
      <c r="H612" s="281">
        <v>1900</v>
      </c>
      <c r="I612" s="392"/>
    </row>
    <row r="613" spans="1:9" s="393" customFormat="1" ht="20.100000000000001" customHeight="1">
      <c r="A613" s="477"/>
      <c r="B613" s="22">
        <v>11</v>
      </c>
      <c r="C613" s="23" t="s">
        <v>43</v>
      </c>
      <c r="D613" s="23" t="s">
        <v>44</v>
      </c>
      <c r="E613" s="23" t="s">
        <v>1172</v>
      </c>
      <c r="F613" s="24"/>
      <c r="G613" s="24"/>
      <c r="H613" s="281">
        <v>2025</v>
      </c>
      <c r="I613" s="392"/>
    </row>
    <row r="614" spans="1:9" s="393" customFormat="1" ht="20.100000000000001" customHeight="1">
      <c r="A614" s="477"/>
      <c r="B614" s="22">
        <v>12</v>
      </c>
      <c r="C614" s="23" t="s">
        <v>43</v>
      </c>
      <c r="D614" s="23" t="s">
        <v>44</v>
      </c>
      <c r="E614" s="23" t="s">
        <v>1173</v>
      </c>
      <c r="F614" s="24"/>
      <c r="G614" s="24"/>
      <c r="H614" s="281">
        <v>1190</v>
      </c>
      <c r="I614" s="392"/>
    </row>
    <row r="615" spans="1:9" s="393" customFormat="1" ht="20.100000000000001" customHeight="1" thickBot="1">
      <c r="A615" s="477"/>
      <c r="B615" s="184"/>
      <c r="C615" s="512" t="s">
        <v>16</v>
      </c>
      <c r="D615" s="512"/>
      <c r="E615" s="513"/>
      <c r="F615" s="514"/>
      <c r="G615" s="184">
        <f>SUM(G614)</f>
        <v>0</v>
      </c>
      <c r="H615" s="283">
        <f>SUM(H610:H614)</f>
        <v>9494.4500000000007</v>
      </c>
      <c r="I615" s="392"/>
    </row>
    <row r="616" spans="1:9" s="393" customFormat="1" ht="20.100000000000001" customHeight="1">
      <c r="A616" s="477"/>
      <c r="B616" s="553"/>
      <c r="C616" s="554"/>
      <c r="D616" s="554"/>
      <c r="E616" s="554"/>
      <c r="F616" s="554"/>
      <c r="G616" s="554"/>
      <c r="H616" s="555"/>
      <c r="I616" s="392"/>
    </row>
    <row r="617" spans="1:9" s="393" customFormat="1" ht="20.100000000000001" customHeight="1">
      <c r="A617" s="477"/>
      <c r="B617" s="22">
        <v>9</v>
      </c>
      <c r="C617" s="23" t="s">
        <v>322</v>
      </c>
      <c r="D617" s="23" t="s">
        <v>323</v>
      </c>
      <c r="E617" s="23" t="s">
        <v>1174</v>
      </c>
      <c r="F617" s="24"/>
      <c r="G617" s="24"/>
      <c r="H617" s="281">
        <v>4472.6000000000004</v>
      </c>
      <c r="I617" s="392"/>
    </row>
    <row r="618" spans="1:9" s="393" customFormat="1" ht="20.100000000000001" customHeight="1">
      <c r="A618" s="477"/>
      <c r="B618" s="22">
        <v>10</v>
      </c>
      <c r="C618" s="23" t="s">
        <v>322</v>
      </c>
      <c r="D618" s="23" t="s">
        <v>323</v>
      </c>
      <c r="E618" s="23" t="s">
        <v>1032</v>
      </c>
      <c r="F618" s="24"/>
      <c r="G618" s="24"/>
      <c r="H618" s="281">
        <v>6559</v>
      </c>
      <c r="I618" s="392"/>
    </row>
    <row r="619" spans="1:9" s="393" customFormat="1" ht="20.100000000000001" customHeight="1">
      <c r="A619" s="477"/>
      <c r="B619" s="22">
        <v>10</v>
      </c>
      <c r="C619" s="23" t="s">
        <v>322</v>
      </c>
      <c r="D619" s="23" t="s">
        <v>323</v>
      </c>
      <c r="E619" s="23" t="s">
        <v>1175</v>
      </c>
      <c r="F619" s="24"/>
      <c r="G619" s="24"/>
      <c r="H619" s="281">
        <v>115</v>
      </c>
      <c r="I619" s="392"/>
    </row>
    <row r="620" spans="1:9" s="393" customFormat="1" ht="20.100000000000001" customHeight="1">
      <c r="A620" s="477"/>
      <c r="B620" s="22">
        <v>11</v>
      </c>
      <c r="C620" s="23" t="s">
        <v>322</v>
      </c>
      <c r="D620" s="23" t="s">
        <v>323</v>
      </c>
      <c r="E620" s="23" t="s">
        <v>1176</v>
      </c>
      <c r="F620" s="24"/>
      <c r="G620" s="24"/>
      <c r="H620" s="281">
        <v>160</v>
      </c>
      <c r="I620" s="392"/>
    </row>
    <row r="621" spans="1:9" s="393" customFormat="1" ht="20.100000000000001" customHeight="1">
      <c r="A621" s="477"/>
      <c r="B621" s="394">
        <v>11</v>
      </c>
      <c r="C621" s="23" t="s">
        <v>322</v>
      </c>
      <c r="D621" s="395" t="s">
        <v>323</v>
      </c>
      <c r="E621" s="23" t="s">
        <v>1177</v>
      </c>
      <c r="F621" s="396"/>
      <c r="G621" s="396"/>
      <c r="H621" s="281">
        <v>2322</v>
      </c>
      <c r="I621" s="392"/>
    </row>
    <row r="622" spans="1:9" s="393" customFormat="1" ht="20.100000000000001" customHeight="1">
      <c r="A622" s="477"/>
      <c r="B622" s="394">
        <v>9</v>
      </c>
      <c r="C622" s="23" t="s">
        <v>322</v>
      </c>
      <c r="D622" s="395" t="s">
        <v>323</v>
      </c>
      <c r="E622" s="23" t="s">
        <v>1178</v>
      </c>
      <c r="F622" s="396"/>
      <c r="G622" s="396"/>
      <c r="H622" s="281">
        <v>480</v>
      </c>
      <c r="I622" s="392"/>
    </row>
    <row r="623" spans="1:9" s="393" customFormat="1" ht="20.100000000000001" customHeight="1">
      <c r="A623" s="477"/>
      <c r="B623" s="394">
        <v>9</v>
      </c>
      <c r="C623" s="23" t="s">
        <v>322</v>
      </c>
      <c r="D623" s="395" t="s">
        <v>323</v>
      </c>
      <c r="E623" s="23" t="s">
        <v>1179</v>
      </c>
      <c r="F623" s="396"/>
      <c r="G623" s="396"/>
      <c r="H623" s="281">
        <v>1700</v>
      </c>
      <c r="I623" s="392"/>
    </row>
    <row r="624" spans="1:9" s="393" customFormat="1" ht="20.100000000000001" customHeight="1">
      <c r="A624" s="477"/>
      <c r="B624" s="394">
        <v>9</v>
      </c>
      <c r="C624" s="23" t="s">
        <v>322</v>
      </c>
      <c r="D624" s="395" t="s">
        <v>323</v>
      </c>
      <c r="E624" s="23" t="s">
        <v>1179</v>
      </c>
      <c r="F624" s="396"/>
      <c r="G624" s="396"/>
      <c r="H624" s="281">
        <v>235</v>
      </c>
      <c r="I624" s="392"/>
    </row>
    <row r="625" spans="1:9" s="393" customFormat="1" ht="20.100000000000001" customHeight="1">
      <c r="A625" s="477"/>
      <c r="B625" s="394">
        <v>11</v>
      </c>
      <c r="C625" s="23" t="s">
        <v>322</v>
      </c>
      <c r="D625" s="395" t="s">
        <v>323</v>
      </c>
      <c r="E625" s="23" t="s">
        <v>1180</v>
      </c>
      <c r="F625" s="396"/>
      <c r="G625" s="396"/>
      <c r="H625" s="281">
        <v>890</v>
      </c>
      <c r="I625" s="392"/>
    </row>
    <row r="626" spans="1:9" s="393" customFormat="1" ht="20.100000000000001" customHeight="1">
      <c r="A626" s="477"/>
      <c r="B626" s="394">
        <v>11</v>
      </c>
      <c r="C626" s="23" t="s">
        <v>322</v>
      </c>
      <c r="D626" s="395" t="s">
        <v>323</v>
      </c>
      <c r="E626" s="23" t="s">
        <v>1181</v>
      </c>
      <c r="F626" s="396"/>
      <c r="G626" s="396"/>
      <c r="H626" s="281">
        <v>2247</v>
      </c>
      <c r="I626" s="392"/>
    </row>
    <row r="627" spans="1:9" s="393" customFormat="1" ht="20.100000000000001" customHeight="1">
      <c r="A627" s="477"/>
      <c r="B627" s="394">
        <v>12</v>
      </c>
      <c r="C627" s="23" t="s">
        <v>322</v>
      </c>
      <c r="D627" s="395" t="s">
        <v>323</v>
      </c>
      <c r="E627" s="23" t="s">
        <v>1182</v>
      </c>
      <c r="F627" s="396"/>
      <c r="G627" s="396"/>
      <c r="H627" s="281">
        <v>224</v>
      </c>
      <c r="I627" s="392"/>
    </row>
    <row r="628" spans="1:9" s="393" customFormat="1" ht="20.100000000000001" customHeight="1">
      <c r="A628" s="477"/>
      <c r="B628" s="394">
        <v>11</v>
      </c>
      <c r="C628" s="23" t="s">
        <v>322</v>
      </c>
      <c r="D628" s="395" t="s">
        <v>323</v>
      </c>
      <c r="E628" s="23" t="s">
        <v>1177</v>
      </c>
      <c r="F628" s="396"/>
      <c r="G628" s="396"/>
      <c r="H628" s="281">
        <v>1262</v>
      </c>
      <c r="I628" s="392"/>
    </row>
    <row r="629" spans="1:9" s="393" customFormat="1" ht="20.100000000000001" customHeight="1">
      <c r="A629" s="477"/>
      <c r="B629" s="394">
        <v>13</v>
      </c>
      <c r="C629" s="23" t="s">
        <v>322</v>
      </c>
      <c r="D629" s="395" t="s">
        <v>323</v>
      </c>
      <c r="E629" s="23" t="s">
        <v>1177</v>
      </c>
      <c r="F629" s="396"/>
      <c r="G629" s="396"/>
      <c r="H629" s="281">
        <v>423</v>
      </c>
      <c r="I629" s="392"/>
    </row>
    <row r="630" spans="1:9" s="393" customFormat="1" ht="20.100000000000001" customHeight="1">
      <c r="A630" s="477"/>
      <c r="B630" s="394">
        <v>13</v>
      </c>
      <c r="C630" s="23" t="s">
        <v>322</v>
      </c>
      <c r="D630" s="395" t="s">
        <v>323</v>
      </c>
      <c r="E630" s="23" t="s">
        <v>1177</v>
      </c>
      <c r="F630" s="396"/>
      <c r="G630" s="396"/>
      <c r="H630" s="281">
        <v>153</v>
      </c>
      <c r="I630" s="392"/>
    </row>
    <row r="631" spans="1:9" s="393" customFormat="1" ht="20.100000000000001" customHeight="1">
      <c r="A631" s="477"/>
      <c r="B631" s="394">
        <v>13</v>
      </c>
      <c r="C631" s="23" t="s">
        <v>322</v>
      </c>
      <c r="D631" s="395" t="s">
        <v>323</v>
      </c>
      <c r="E631" s="23" t="s">
        <v>1177</v>
      </c>
      <c r="F631" s="396"/>
      <c r="G631" s="396"/>
      <c r="H631" s="281">
        <v>1060</v>
      </c>
      <c r="I631" s="392"/>
    </row>
    <row r="632" spans="1:9" s="393" customFormat="1" ht="20.100000000000001" customHeight="1">
      <c r="A632" s="477"/>
      <c r="B632" s="394">
        <v>13</v>
      </c>
      <c r="C632" s="23" t="s">
        <v>322</v>
      </c>
      <c r="D632" s="395" t="s">
        <v>323</v>
      </c>
      <c r="E632" s="23" t="s">
        <v>1183</v>
      </c>
      <c r="F632" s="396"/>
      <c r="G632" s="396">
        <v>93</v>
      </c>
      <c r="H632" s="281"/>
      <c r="I632" s="392"/>
    </row>
    <row r="633" spans="1:9" s="393" customFormat="1" ht="20.100000000000001" customHeight="1" thickBot="1">
      <c r="A633" s="477"/>
      <c r="B633" s="184"/>
      <c r="C633" s="512" t="s">
        <v>16</v>
      </c>
      <c r="D633" s="512"/>
      <c r="E633" s="513"/>
      <c r="F633" s="514"/>
      <c r="G633" s="184">
        <f>SUM(G632)</f>
        <v>93</v>
      </c>
      <c r="H633" s="283">
        <f>SUM(H617:H632)</f>
        <v>22302.6</v>
      </c>
      <c r="I633" s="392"/>
    </row>
    <row r="634" spans="1:9" s="393" customFormat="1" ht="20.100000000000001" customHeight="1" thickBot="1">
      <c r="A634" s="477"/>
      <c r="B634" s="340"/>
      <c r="C634" s="559" t="s">
        <v>745</v>
      </c>
      <c r="D634" s="559"/>
      <c r="E634" s="560"/>
      <c r="F634" s="561"/>
      <c r="G634" s="562">
        <f>H633-G633</f>
        <v>22209.599999999999</v>
      </c>
      <c r="H634" s="563"/>
      <c r="I634" s="392"/>
    </row>
    <row r="635" spans="1:9" s="393" customFormat="1" ht="20.100000000000001" customHeight="1">
      <c r="A635" s="477"/>
      <c r="B635" s="556"/>
      <c r="C635" s="557"/>
      <c r="D635" s="557"/>
      <c r="E635" s="557"/>
      <c r="F635" s="557"/>
      <c r="G635" s="557"/>
      <c r="H635" s="558"/>
      <c r="I635" s="392"/>
    </row>
    <row r="636" spans="1:9" s="393" customFormat="1" ht="20.100000000000001" customHeight="1">
      <c r="A636" s="477"/>
      <c r="B636" s="22">
        <v>16</v>
      </c>
      <c r="C636" s="23" t="s">
        <v>43</v>
      </c>
      <c r="D636" s="23"/>
      <c r="E636" s="23" t="s">
        <v>1207</v>
      </c>
      <c r="F636" s="24"/>
      <c r="G636" s="24"/>
      <c r="H636" s="281">
        <v>1000</v>
      </c>
      <c r="I636" s="392"/>
    </row>
    <row r="637" spans="1:9" s="393" customFormat="1" ht="20.100000000000001" customHeight="1">
      <c r="A637" s="477"/>
      <c r="B637" s="22">
        <v>18</v>
      </c>
      <c r="C637" s="23" t="s">
        <v>199</v>
      </c>
      <c r="D637" s="23"/>
      <c r="E637" s="23" t="s">
        <v>1208</v>
      </c>
      <c r="F637" s="24"/>
      <c r="G637" s="24"/>
      <c r="H637" s="281">
        <v>5280</v>
      </c>
      <c r="I637" s="392"/>
    </row>
    <row r="638" spans="1:9" s="393" customFormat="1" ht="20.100000000000001" customHeight="1" thickBot="1">
      <c r="A638" s="477"/>
      <c r="B638" s="184"/>
      <c r="C638" s="512" t="s">
        <v>16</v>
      </c>
      <c r="D638" s="512"/>
      <c r="E638" s="513"/>
      <c r="F638" s="514"/>
      <c r="G638" s="184">
        <f>SUM(G637)</f>
        <v>0</v>
      </c>
      <c r="H638" s="283">
        <f>SUM(H636:H637)</f>
        <v>6280</v>
      </c>
      <c r="I638" s="392"/>
    </row>
    <row r="639" spans="1:9" s="393" customFormat="1" ht="20.100000000000001" customHeight="1">
      <c r="A639" s="477"/>
      <c r="B639" s="556"/>
      <c r="C639" s="557"/>
      <c r="D639" s="557"/>
      <c r="E639" s="557"/>
      <c r="F639" s="557"/>
      <c r="G639" s="557"/>
      <c r="H639" s="558"/>
      <c r="I639" s="392"/>
    </row>
    <row r="640" spans="1:9" s="393" customFormat="1" ht="20.100000000000001" customHeight="1">
      <c r="A640" s="477"/>
      <c r="B640" s="394">
        <v>11</v>
      </c>
      <c r="C640" s="395" t="s">
        <v>213</v>
      </c>
      <c r="D640" s="395"/>
      <c r="E640" s="23" t="s">
        <v>1209</v>
      </c>
      <c r="F640" s="396"/>
      <c r="G640" s="396"/>
      <c r="H640" s="407">
        <v>80</v>
      </c>
      <c r="I640" s="392"/>
    </row>
    <row r="641" spans="1:9" s="393" customFormat="1" ht="20.100000000000001" customHeight="1">
      <c r="A641" s="477"/>
      <c r="B641" s="394">
        <v>16</v>
      </c>
      <c r="C641" s="395" t="s">
        <v>96</v>
      </c>
      <c r="D641" s="395"/>
      <c r="E641" s="23" t="s">
        <v>1218</v>
      </c>
      <c r="F641" s="396"/>
      <c r="G641" s="396"/>
      <c r="H641" s="407">
        <v>290</v>
      </c>
      <c r="I641" s="392"/>
    </row>
    <row r="642" spans="1:9" s="393" customFormat="1" ht="20.100000000000001" customHeight="1">
      <c r="A642" s="477"/>
      <c r="B642" s="394">
        <v>16</v>
      </c>
      <c r="C642" s="395" t="s">
        <v>716</v>
      </c>
      <c r="D642" s="395"/>
      <c r="E642" s="23" t="s">
        <v>1210</v>
      </c>
      <c r="F642" s="396"/>
      <c r="G642" s="396"/>
      <c r="H642" s="407">
        <v>724.47</v>
      </c>
      <c r="I642" s="392"/>
    </row>
    <row r="643" spans="1:9" s="393" customFormat="1" ht="20.100000000000001" customHeight="1">
      <c r="A643" s="477"/>
      <c r="B643" s="394">
        <v>16</v>
      </c>
      <c r="C643" s="395" t="s">
        <v>36</v>
      </c>
      <c r="D643" s="395"/>
      <c r="E643" s="23" t="s">
        <v>1211</v>
      </c>
      <c r="F643" s="396"/>
      <c r="G643" s="396"/>
      <c r="H643" s="407">
        <v>400</v>
      </c>
      <c r="I643" s="392"/>
    </row>
    <row r="644" spans="1:9" s="393" customFormat="1" ht="20.100000000000001" customHeight="1">
      <c r="A644" s="477"/>
      <c r="B644" s="394">
        <v>16</v>
      </c>
      <c r="C644" s="395" t="s">
        <v>716</v>
      </c>
      <c r="D644" s="395"/>
      <c r="E644" s="23" t="s">
        <v>1210</v>
      </c>
      <c r="F644" s="396"/>
      <c r="G644" s="396"/>
      <c r="H644" s="407">
        <v>6720.45</v>
      </c>
      <c r="I644" s="392"/>
    </row>
    <row r="645" spans="1:9" s="393" customFormat="1" ht="20.100000000000001" customHeight="1">
      <c r="A645" s="477"/>
      <c r="B645" s="394">
        <v>16</v>
      </c>
      <c r="C645" s="395" t="s">
        <v>199</v>
      </c>
      <c r="D645" s="395"/>
      <c r="E645" s="23" t="s">
        <v>1212</v>
      </c>
      <c r="F645" s="396"/>
      <c r="G645" s="396"/>
      <c r="H645" s="407">
        <v>6000</v>
      </c>
      <c r="I645" s="392"/>
    </row>
    <row r="646" spans="1:9" s="393" customFormat="1" ht="20.100000000000001" customHeight="1">
      <c r="A646" s="477"/>
      <c r="B646" s="394">
        <v>17</v>
      </c>
      <c r="C646" s="395" t="s">
        <v>43</v>
      </c>
      <c r="D646" s="395"/>
      <c r="E646" s="23" t="s">
        <v>1213</v>
      </c>
      <c r="F646" s="396"/>
      <c r="G646" s="396"/>
      <c r="H646" s="407">
        <v>1000</v>
      </c>
      <c r="I646" s="392"/>
    </row>
    <row r="647" spans="1:9" s="393" customFormat="1" ht="20.100000000000001" customHeight="1">
      <c r="A647" s="477"/>
      <c r="B647" s="394">
        <v>18</v>
      </c>
      <c r="C647" s="395" t="s">
        <v>730</v>
      </c>
      <c r="D647" s="395"/>
      <c r="E647" s="23" t="s">
        <v>1214</v>
      </c>
      <c r="F647" s="396"/>
      <c r="G647" s="396"/>
      <c r="H647" s="407">
        <v>3599.27</v>
      </c>
      <c r="I647" s="392"/>
    </row>
    <row r="648" spans="1:9" s="393" customFormat="1" ht="20.100000000000001" customHeight="1">
      <c r="A648" s="477"/>
      <c r="B648" s="394">
        <v>18</v>
      </c>
      <c r="C648" s="395" t="s">
        <v>607</v>
      </c>
      <c r="D648" s="395"/>
      <c r="E648" s="23" t="s">
        <v>1215</v>
      </c>
      <c r="F648" s="396"/>
      <c r="G648" s="396"/>
      <c r="H648" s="407">
        <v>600</v>
      </c>
      <c r="I648" s="392"/>
    </row>
    <row r="649" spans="1:9" s="393" customFormat="1" ht="20.100000000000001" customHeight="1">
      <c r="A649" s="477"/>
      <c r="B649" s="394">
        <v>20</v>
      </c>
      <c r="C649" s="395" t="s">
        <v>112</v>
      </c>
      <c r="D649" s="395"/>
      <c r="E649" s="23" t="s">
        <v>1216</v>
      </c>
      <c r="F649" s="396"/>
      <c r="G649" s="396"/>
      <c r="H649" s="407">
        <v>2500</v>
      </c>
      <c r="I649" s="392"/>
    </row>
    <row r="650" spans="1:9" s="393" customFormat="1" ht="20.100000000000001" customHeight="1">
      <c r="A650" s="477"/>
      <c r="B650" s="394">
        <v>20</v>
      </c>
      <c r="C650" s="395" t="s">
        <v>43</v>
      </c>
      <c r="D650" s="395"/>
      <c r="E650" s="23" t="s">
        <v>1217</v>
      </c>
      <c r="F650" s="396"/>
      <c r="G650" s="396"/>
      <c r="H650" s="407">
        <v>1500</v>
      </c>
      <c r="I650" s="392"/>
    </row>
    <row r="651" spans="1:9" s="393" customFormat="1" ht="20.100000000000001" customHeight="1" thickBot="1">
      <c r="A651" s="477"/>
      <c r="B651" s="184"/>
      <c r="C651" s="512" t="s">
        <v>16</v>
      </c>
      <c r="D651" s="512"/>
      <c r="E651" s="513"/>
      <c r="F651" s="514"/>
      <c r="G651" s="184">
        <f>SUM(G650)</f>
        <v>0</v>
      </c>
      <c r="H651" s="283">
        <f>SUM(H640:H650)</f>
        <v>23414.19</v>
      </c>
      <c r="I651" s="392"/>
    </row>
    <row r="652" spans="1:9" s="393" customFormat="1" ht="20.100000000000001" customHeight="1">
      <c r="A652" s="477"/>
      <c r="B652" s="567"/>
      <c r="C652" s="568"/>
      <c r="D652" s="568"/>
      <c r="E652" s="568"/>
      <c r="F652" s="568"/>
      <c r="G652" s="568"/>
      <c r="H652" s="569"/>
      <c r="I652" s="392"/>
    </row>
    <row r="653" spans="1:9" s="393" customFormat="1" ht="20.100000000000001" customHeight="1">
      <c r="A653" s="477"/>
      <c r="B653" s="394">
        <v>16</v>
      </c>
      <c r="C653" s="395" t="s">
        <v>322</v>
      </c>
      <c r="D653" s="395"/>
      <c r="E653" s="23" t="s">
        <v>1219</v>
      </c>
      <c r="F653" s="396"/>
      <c r="G653" s="396"/>
      <c r="H653" s="407">
        <v>2578.6999999999998</v>
      </c>
      <c r="I653" s="392"/>
    </row>
    <row r="654" spans="1:9" s="393" customFormat="1" ht="20.100000000000001" customHeight="1">
      <c r="A654" s="477"/>
      <c r="B654" s="394">
        <v>16</v>
      </c>
      <c r="C654" s="395" t="s">
        <v>322</v>
      </c>
      <c r="D654" s="395"/>
      <c r="E654" s="23" t="s">
        <v>1220</v>
      </c>
      <c r="F654" s="396"/>
      <c r="G654" s="396"/>
      <c r="H654" s="407">
        <v>30</v>
      </c>
      <c r="I654" s="392"/>
    </row>
    <row r="655" spans="1:9" s="393" customFormat="1" ht="20.100000000000001" customHeight="1">
      <c r="A655" s="477"/>
      <c r="B655" s="394">
        <v>16</v>
      </c>
      <c r="C655" s="395" t="s">
        <v>322</v>
      </c>
      <c r="D655" s="395"/>
      <c r="E655" s="23" t="s">
        <v>1221</v>
      </c>
      <c r="F655" s="396"/>
      <c r="G655" s="396"/>
      <c r="H655" s="407">
        <v>140</v>
      </c>
      <c r="I655" s="392"/>
    </row>
    <row r="656" spans="1:9" s="393" customFormat="1" ht="20.100000000000001" customHeight="1">
      <c r="A656" s="477"/>
      <c r="B656" s="394">
        <v>16</v>
      </c>
      <c r="C656" s="395" t="s">
        <v>322</v>
      </c>
      <c r="D656" s="395"/>
      <c r="E656" s="23" t="s">
        <v>1222</v>
      </c>
      <c r="F656" s="396"/>
      <c r="G656" s="396"/>
      <c r="H656" s="407">
        <v>35</v>
      </c>
      <c r="I656" s="392"/>
    </row>
    <row r="657" spans="1:9" s="393" customFormat="1" ht="20.100000000000001" customHeight="1">
      <c r="A657" s="477"/>
      <c r="B657" s="394">
        <v>16</v>
      </c>
      <c r="C657" s="395" t="s">
        <v>322</v>
      </c>
      <c r="D657" s="395"/>
      <c r="E657" s="23" t="s">
        <v>1223</v>
      </c>
      <c r="F657" s="396"/>
      <c r="G657" s="396"/>
      <c r="H657" s="407">
        <v>580</v>
      </c>
      <c r="I657" s="392"/>
    </row>
    <row r="658" spans="1:9" s="393" customFormat="1" ht="20.100000000000001" customHeight="1">
      <c r="A658" s="477"/>
      <c r="B658" s="394">
        <v>16</v>
      </c>
      <c r="C658" s="395" t="s">
        <v>322</v>
      </c>
      <c r="D658" s="395"/>
      <c r="E658" s="23" t="s">
        <v>1224</v>
      </c>
      <c r="F658" s="396"/>
      <c r="G658" s="396"/>
      <c r="H658" s="407">
        <v>145</v>
      </c>
      <c r="I658" s="392"/>
    </row>
    <row r="659" spans="1:9" s="393" customFormat="1" ht="20.100000000000001" customHeight="1">
      <c r="A659" s="477"/>
      <c r="B659" s="394">
        <v>16</v>
      </c>
      <c r="C659" s="395" t="s">
        <v>322</v>
      </c>
      <c r="D659" s="395"/>
      <c r="E659" s="23" t="s">
        <v>1225</v>
      </c>
      <c r="F659" s="396"/>
      <c r="G659" s="396"/>
      <c r="H659" s="407">
        <v>105</v>
      </c>
      <c r="I659" s="392"/>
    </row>
    <row r="660" spans="1:9" s="393" customFormat="1" ht="20.100000000000001" customHeight="1">
      <c r="A660" s="477"/>
      <c r="B660" s="394">
        <v>16</v>
      </c>
      <c r="C660" s="395" t="s">
        <v>322</v>
      </c>
      <c r="D660" s="395"/>
      <c r="E660" s="23" t="s">
        <v>1226</v>
      </c>
      <c r="F660" s="396"/>
      <c r="G660" s="396"/>
      <c r="H660" s="407">
        <v>3290</v>
      </c>
      <c r="I660" s="392"/>
    </row>
    <row r="661" spans="1:9" s="393" customFormat="1" ht="20.100000000000001" customHeight="1">
      <c r="A661" s="477"/>
      <c r="B661" s="394">
        <v>16</v>
      </c>
      <c r="C661" s="395" t="s">
        <v>322</v>
      </c>
      <c r="D661" s="395"/>
      <c r="E661" s="23" t="s">
        <v>1227</v>
      </c>
      <c r="F661" s="396"/>
      <c r="G661" s="396"/>
      <c r="H661" s="407">
        <v>150</v>
      </c>
      <c r="I661" s="392"/>
    </row>
    <row r="662" spans="1:9" s="393" customFormat="1" ht="20.100000000000001" customHeight="1">
      <c r="A662" s="477"/>
      <c r="B662" s="394">
        <v>15</v>
      </c>
      <c r="C662" s="395" t="s">
        <v>322</v>
      </c>
      <c r="D662" s="395"/>
      <c r="E662" s="23" t="s">
        <v>1228</v>
      </c>
      <c r="F662" s="396"/>
      <c r="G662" s="396"/>
      <c r="H662" s="407">
        <v>1700</v>
      </c>
      <c r="I662" s="392"/>
    </row>
    <row r="663" spans="1:9" s="393" customFormat="1" ht="20.100000000000001" customHeight="1">
      <c r="A663" s="477"/>
      <c r="B663" s="394">
        <v>17</v>
      </c>
      <c r="C663" s="395" t="s">
        <v>322</v>
      </c>
      <c r="D663" s="395"/>
      <c r="E663" s="23" t="s">
        <v>1177</v>
      </c>
      <c r="F663" s="396"/>
      <c r="G663" s="396"/>
      <c r="H663" s="407">
        <v>2860</v>
      </c>
      <c r="I663" s="392"/>
    </row>
    <row r="664" spans="1:9" s="393" customFormat="1" ht="20.100000000000001" customHeight="1">
      <c r="A664" s="477"/>
      <c r="B664" s="394">
        <v>17</v>
      </c>
      <c r="C664" s="395" t="s">
        <v>322</v>
      </c>
      <c r="D664" s="395"/>
      <c r="E664" s="23" t="s">
        <v>1229</v>
      </c>
      <c r="F664" s="396"/>
      <c r="G664" s="396"/>
      <c r="H664" s="407">
        <v>500</v>
      </c>
      <c r="I664" s="392"/>
    </row>
    <row r="665" spans="1:9" s="393" customFormat="1" ht="20.100000000000001" customHeight="1">
      <c r="A665" s="477"/>
      <c r="B665" s="394">
        <v>17</v>
      </c>
      <c r="C665" s="395" t="s">
        <v>43</v>
      </c>
      <c r="D665" s="395"/>
      <c r="E665" s="23" t="s">
        <v>1230</v>
      </c>
      <c r="F665" s="396"/>
      <c r="G665" s="396"/>
      <c r="H665" s="407">
        <v>38</v>
      </c>
      <c r="I665" s="392"/>
    </row>
    <row r="666" spans="1:9" s="393" customFormat="1" ht="20.100000000000001" customHeight="1">
      <c r="A666" s="477"/>
      <c r="B666" s="394">
        <v>17</v>
      </c>
      <c r="C666" s="395" t="s">
        <v>322</v>
      </c>
      <c r="D666" s="395"/>
      <c r="E666" s="23" t="s">
        <v>1231</v>
      </c>
      <c r="F666" s="396"/>
      <c r="G666" s="396"/>
      <c r="H666" s="407">
        <v>164.09</v>
      </c>
      <c r="I666" s="392"/>
    </row>
    <row r="667" spans="1:9" s="393" customFormat="1" ht="20.100000000000001" customHeight="1">
      <c r="A667" s="477"/>
      <c r="B667" s="394">
        <v>19</v>
      </c>
      <c r="C667" s="395" t="s">
        <v>322</v>
      </c>
      <c r="D667" s="395"/>
      <c r="E667" s="23" t="s">
        <v>1232</v>
      </c>
      <c r="F667" s="396"/>
      <c r="G667" s="396"/>
      <c r="H667" s="407">
        <v>656.98</v>
      </c>
      <c r="I667" s="392"/>
    </row>
    <row r="668" spans="1:9" s="393" customFormat="1" ht="20.100000000000001" customHeight="1">
      <c r="A668" s="477"/>
      <c r="B668" s="394">
        <v>19</v>
      </c>
      <c r="C668" s="395" t="s">
        <v>322</v>
      </c>
      <c r="D668" s="395"/>
      <c r="E668" s="23" t="s">
        <v>1177</v>
      </c>
      <c r="F668" s="396"/>
      <c r="G668" s="396"/>
      <c r="H668" s="407">
        <v>1018</v>
      </c>
      <c r="I668" s="392"/>
    </row>
    <row r="669" spans="1:9" s="393" customFormat="1" ht="20.100000000000001" customHeight="1">
      <c r="A669" s="477"/>
      <c r="B669" s="394">
        <v>19</v>
      </c>
      <c r="C669" s="395" t="s">
        <v>322</v>
      </c>
      <c r="D669" s="395"/>
      <c r="E669" s="23" t="s">
        <v>1226</v>
      </c>
      <c r="F669" s="396"/>
      <c r="G669" s="396"/>
      <c r="H669" s="407">
        <v>61</v>
      </c>
      <c r="I669" s="392"/>
    </row>
    <row r="670" spans="1:9" s="393" customFormat="1" ht="20.100000000000001" customHeight="1">
      <c r="A670" s="477"/>
      <c r="B670" s="394">
        <v>19</v>
      </c>
      <c r="C670" s="395" t="s">
        <v>322</v>
      </c>
      <c r="D670" s="395"/>
      <c r="E670" s="23" t="s">
        <v>1233</v>
      </c>
      <c r="F670" s="396"/>
      <c r="G670" s="396"/>
      <c r="H670" s="407">
        <v>749</v>
      </c>
      <c r="I670" s="392"/>
    </row>
    <row r="671" spans="1:9" s="393" customFormat="1" ht="20.100000000000001" customHeight="1">
      <c r="A671" s="477"/>
      <c r="B671" s="394">
        <v>20</v>
      </c>
      <c r="C671" s="395" t="s">
        <v>322</v>
      </c>
      <c r="D671" s="395"/>
      <c r="E671" s="23" t="s">
        <v>1234</v>
      </c>
      <c r="F671" s="396"/>
      <c r="G671" s="396"/>
      <c r="H671" s="407">
        <v>4280</v>
      </c>
      <c r="I671" s="392"/>
    </row>
    <row r="672" spans="1:9" s="393" customFormat="1" ht="20.100000000000001" customHeight="1">
      <c r="A672" s="477"/>
      <c r="B672" s="394">
        <v>20</v>
      </c>
      <c r="C672" s="395" t="s">
        <v>322</v>
      </c>
      <c r="D672" s="395"/>
      <c r="E672" s="23" t="s">
        <v>1235</v>
      </c>
      <c r="F672" s="396"/>
      <c r="G672" s="396"/>
      <c r="H672" s="407">
        <v>107</v>
      </c>
      <c r="I672" s="392"/>
    </row>
    <row r="673" spans="1:9" s="393" customFormat="1" ht="20.100000000000001" customHeight="1">
      <c r="A673" s="477"/>
      <c r="B673" s="394">
        <v>20</v>
      </c>
      <c r="C673" s="395" t="s">
        <v>322</v>
      </c>
      <c r="D673" s="395"/>
      <c r="E673" s="23" t="s">
        <v>1236</v>
      </c>
      <c r="F673" s="396"/>
      <c r="G673" s="396"/>
      <c r="H673" s="407">
        <v>266</v>
      </c>
      <c r="I673" s="392"/>
    </row>
    <row r="674" spans="1:9" s="393" customFormat="1" ht="20.100000000000001" customHeight="1">
      <c r="A674" s="477"/>
      <c r="B674" s="394">
        <v>20</v>
      </c>
      <c r="C674" s="395" t="s">
        <v>322</v>
      </c>
      <c r="D674" s="395"/>
      <c r="E674" s="23" t="s">
        <v>1237</v>
      </c>
      <c r="F674" s="396"/>
      <c r="G674" s="396"/>
      <c r="H674" s="407">
        <v>40</v>
      </c>
      <c r="I674" s="392"/>
    </row>
    <row r="675" spans="1:9" s="393" customFormat="1" ht="20.100000000000001" customHeight="1">
      <c r="A675" s="477"/>
      <c r="B675" s="394">
        <v>20</v>
      </c>
      <c r="C675" s="395" t="s">
        <v>322</v>
      </c>
      <c r="D675" s="395"/>
      <c r="E675" s="23" t="s">
        <v>1177</v>
      </c>
      <c r="F675" s="396"/>
      <c r="G675" s="396"/>
      <c r="H675" s="407">
        <v>496</v>
      </c>
      <c r="I675" s="392"/>
    </row>
    <row r="676" spans="1:9" s="393" customFormat="1" ht="20.100000000000001" customHeight="1">
      <c r="A676" s="477"/>
      <c r="B676" s="394">
        <v>21</v>
      </c>
      <c r="C676" s="395" t="s">
        <v>322</v>
      </c>
      <c r="D676" s="395"/>
      <c r="E676" s="23" t="s">
        <v>1238</v>
      </c>
      <c r="F676" s="396"/>
      <c r="G676" s="396"/>
      <c r="H676" s="407">
        <v>272</v>
      </c>
      <c r="I676" s="392"/>
    </row>
    <row r="677" spans="1:9" s="393" customFormat="1" ht="20.100000000000001" customHeight="1">
      <c r="A677" s="477"/>
      <c r="B677" s="394">
        <v>21</v>
      </c>
      <c r="C677" s="395" t="s">
        <v>322</v>
      </c>
      <c r="D677" s="395"/>
      <c r="E677" s="23" t="s">
        <v>1239</v>
      </c>
      <c r="F677" s="396"/>
      <c r="G677" s="396">
        <v>194</v>
      </c>
      <c r="H677" s="407"/>
      <c r="I677" s="392"/>
    </row>
    <row r="678" spans="1:9" s="393" customFormat="1" ht="20.100000000000001" customHeight="1" thickBot="1">
      <c r="A678" s="477"/>
      <c r="B678" s="184"/>
      <c r="C678" s="512" t="s">
        <v>16</v>
      </c>
      <c r="D678" s="512"/>
      <c r="E678" s="513"/>
      <c r="F678" s="514"/>
      <c r="G678" s="184">
        <f>SUM(G677)</f>
        <v>194</v>
      </c>
      <c r="H678" s="283">
        <f>SUM(H653:H677)</f>
        <v>20261.77</v>
      </c>
      <c r="I678" s="392"/>
    </row>
    <row r="679" spans="1:9" s="393" customFormat="1" ht="20.100000000000001" customHeight="1" thickBot="1">
      <c r="A679" s="477"/>
      <c r="B679" s="340"/>
      <c r="C679" s="559" t="s">
        <v>745</v>
      </c>
      <c r="D679" s="559"/>
      <c r="E679" s="560"/>
      <c r="F679" s="561"/>
      <c r="G679" s="562">
        <f>H678-G678</f>
        <v>20067.77</v>
      </c>
      <c r="H679" s="563"/>
      <c r="I679" s="392"/>
    </row>
    <row r="680" spans="1:9" s="393" customFormat="1" ht="20.100000000000001" customHeight="1">
      <c r="A680" s="477"/>
      <c r="B680" s="556"/>
      <c r="C680" s="557"/>
      <c r="D680" s="557"/>
      <c r="E680" s="557"/>
      <c r="F680" s="557"/>
      <c r="G680" s="557"/>
      <c r="H680" s="558"/>
      <c r="I680" s="392"/>
    </row>
    <row r="681" spans="1:9" s="393" customFormat="1" ht="20.100000000000001" customHeight="1">
      <c r="A681" s="477"/>
      <c r="B681" s="394">
        <v>22</v>
      </c>
      <c r="C681" s="395" t="s">
        <v>501</v>
      </c>
      <c r="D681" s="395"/>
      <c r="E681" s="23" t="s">
        <v>1266</v>
      </c>
      <c r="F681" s="396"/>
      <c r="G681" s="396"/>
      <c r="H681" s="407">
        <v>400</v>
      </c>
      <c r="I681" s="392"/>
    </row>
    <row r="682" spans="1:9" s="393" customFormat="1" ht="20.100000000000001" customHeight="1">
      <c r="A682" s="477"/>
      <c r="B682" s="394">
        <v>23</v>
      </c>
      <c r="C682" s="395" t="s">
        <v>112</v>
      </c>
      <c r="D682" s="395"/>
      <c r="E682" s="23" t="s">
        <v>1267</v>
      </c>
      <c r="F682" s="396"/>
      <c r="G682" s="396"/>
      <c r="H682" s="407">
        <v>33000</v>
      </c>
      <c r="I682" s="392"/>
    </row>
    <row r="683" spans="1:9" s="393" customFormat="1" ht="20.100000000000001" customHeight="1">
      <c r="A683" s="477"/>
      <c r="B683" s="394">
        <v>23</v>
      </c>
      <c r="C683" s="395" t="s">
        <v>607</v>
      </c>
      <c r="D683" s="395"/>
      <c r="E683" s="23" t="s">
        <v>1268</v>
      </c>
      <c r="F683" s="396"/>
      <c r="G683" s="396"/>
      <c r="H683" s="407">
        <v>500</v>
      </c>
      <c r="I683" s="392"/>
    </row>
    <row r="684" spans="1:9" s="393" customFormat="1" ht="20.100000000000001" customHeight="1">
      <c r="A684" s="477"/>
      <c r="B684" s="394">
        <v>21</v>
      </c>
      <c r="C684" s="395" t="s">
        <v>322</v>
      </c>
      <c r="D684" s="395"/>
      <c r="E684" s="23" t="s">
        <v>1269</v>
      </c>
      <c r="F684" s="396"/>
      <c r="G684" s="396"/>
      <c r="H684" s="407">
        <v>318</v>
      </c>
      <c r="I684" s="392"/>
    </row>
    <row r="685" spans="1:9" s="393" customFormat="1" ht="20.100000000000001" customHeight="1">
      <c r="A685" s="477"/>
      <c r="B685" s="394">
        <v>21</v>
      </c>
      <c r="C685" s="395" t="s">
        <v>322</v>
      </c>
      <c r="D685" s="395"/>
      <c r="E685" s="23" t="s">
        <v>1271</v>
      </c>
      <c r="F685" s="396"/>
      <c r="G685" s="396"/>
      <c r="H685" s="407">
        <v>5440.95</v>
      </c>
      <c r="I685" s="392"/>
    </row>
    <row r="686" spans="1:9" s="393" customFormat="1" ht="20.100000000000001" customHeight="1">
      <c r="A686" s="477"/>
      <c r="B686" s="394">
        <v>23</v>
      </c>
      <c r="C686" s="395" t="s">
        <v>322</v>
      </c>
      <c r="D686" s="395"/>
      <c r="E686" s="23" t="s">
        <v>1270</v>
      </c>
      <c r="F686" s="396"/>
      <c r="G686" s="396"/>
      <c r="H686" s="407">
        <v>7356.25</v>
      </c>
      <c r="I686" s="392"/>
    </row>
    <row r="687" spans="1:9" s="393" customFormat="1" ht="20.100000000000001" customHeight="1">
      <c r="A687" s="477"/>
      <c r="B687" s="394">
        <v>23</v>
      </c>
      <c r="C687" s="395" t="s">
        <v>43</v>
      </c>
      <c r="D687" s="395"/>
      <c r="E687" s="23" t="s">
        <v>1019</v>
      </c>
      <c r="F687" s="396"/>
      <c r="G687" s="396"/>
      <c r="H687" s="407">
        <v>1500</v>
      </c>
      <c r="I687" s="392"/>
    </row>
    <row r="688" spans="1:9" s="393" customFormat="1" ht="20.100000000000001" customHeight="1">
      <c r="A688" s="477"/>
      <c r="B688" s="394">
        <v>19</v>
      </c>
      <c r="C688" s="395" t="s">
        <v>322</v>
      </c>
      <c r="D688" s="395"/>
      <c r="E688" s="23" t="s">
        <v>1272</v>
      </c>
      <c r="F688" s="396"/>
      <c r="G688" s="396"/>
      <c r="H688" s="407">
        <v>367.6</v>
      </c>
      <c r="I688" s="392"/>
    </row>
    <row r="689" spans="1:9" s="393" customFormat="1" ht="20.100000000000001" customHeight="1">
      <c r="A689" s="477"/>
      <c r="B689" s="394">
        <v>19</v>
      </c>
      <c r="C689" s="395" t="s">
        <v>1281</v>
      </c>
      <c r="D689" s="395"/>
      <c r="E689" s="23" t="s">
        <v>1273</v>
      </c>
      <c r="F689" s="396"/>
      <c r="G689" s="396"/>
      <c r="H689" s="407">
        <v>71.650000000000006</v>
      </c>
      <c r="I689" s="392"/>
    </row>
    <row r="690" spans="1:9" s="393" customFormat="1" ht="20.100000000000001" customHeight="1">
      <c r="A690" s="477"/>
      <c r="B690" s="394">
        <v>20</v>
      </c>
      <c r="C690" s="395" t="s">
        <v>452</v>
      </c>
      <c r="D690" s="395"/>
      <c r="E690" s="23" t="s">
        <v>1274</v>
      </c>
      <c r="F690" s="396"/>
      <c r="G690" s="396"/>
      <c r="H690" s="407">
        <v>520</v>
      </c>
      <c r="I690" s="392"/>
    </row>
    <row r="691" spans="1:9" s="393" customFormat="1" ht="20.100000000000001" customHeight="1">
      <c r="A691" s="477"/>
      <c r="B691" s="394">
        <v>20</v>
      </c>
      <c r="C691" s="395" t="s">
        <v>1281</v>
      </c>
      <c r="D691" s="395"/>
      <c r="E691" s="23" t="s">
        <v>1275</v>
      </c>
      <c r="F691" s="396"/>
      <c r="G691" s="396"/>
      <c r="H691" s="407">
        <v>54</v>
      </c>
      <c r="I691" s="392"/>
    </row>
    <row r="692" spans="1:9" s="393" customFormat="1" ht="20.100000000000001" customHeight="1">
      <c r="A692" s="477"/>
      <c r="B692" s="22">
        <v>22</v>
      </c>
      <c r="C692" s="23" t="s">
        <v>501</v>
      </c>
      <c r="D692" s="23"/>
      <c r="E692" s="23" t="s">
        <v>1276</v>
      </c>
      <c r="F692" s="24"/>
      <c r="G692" s="24"/>
      <c r="H692" s="407">
        <v>336</v>
      </c>
      <c r="I692" s="392"/>
    </row>
    <row r="693" spans="1:9" s="393" customFormat="1" ht="20.100000000000001" customHeight="1">
      <c r="A693" s="477"/>
      <c r="B693" s="22">
        <v>21</v>
      </c>
      <c r="C693" s="23" t="s">
        <v>322</v>
      </c>
      <c r="D693" s="23"/>
      <c r="E693" s="23" t="s">
        <v>1277</v>
      </c>
      <c r="F693" s="24"/>
      <c r="G693" s="24"/>
      <c r="H693" s="407">
        <v>177</v>
      </c>
      <c r="I693" s="392"/>
    </row>
    <row r="694" spans="1:9" s="393" customFormat="1" ht="20.100000000000001" customHeight="1">
      <c r="A694" s="477"/>
      <c r="B694" s="22">
        <v>24</v>
      </c>
      <c r="C694" s="23" t="s">
        <v>322</v>
      </c>
      <c r="D694" s="23"/>
      <c r="E694" s="23" t="s">
        <v>1278</v>
      </c>
      <c r="F694" s="24"/>
      <c r="G694" s="24"/>
      <c r="H694" s="407">
        <v>191.2</v>
      </c>
      <c r="I694" s="392"/>
    </row>
    <row r="695" spans="1:9" s="393" customFormat="1" ht="20.100000000000001" customHeight="1">
      <c r="A695" s="477"/>
      <c r="B695" s="22">
        <v>24</v>
      </c>
      <c r="C695" s="23" t="s">
        <v>501</v>
      </c>
      <c r="D695" s="23"/>
      <c r="E695" s="23" t="s">
        <v>1279</v>
      </c>
      <c r="F695" s="24"/>
      <c r="G695" s="24"/>
      <c r="H695" s="407">
        <v>204</v>
      </c>
      <c r="I695" s="392"/>
    </row>
    <row r="696" spans="1:9" s="393" customFormat="1" ht="20.100000000000001" customHeight="1">
      <c r="A696" s="477"/>
      <c r="B696" s="22">
        <v>25</v>
      </c>
      <c r="C696" s="23" t="s">
        <v>501</v>
      </c>
      <c r="D696" s="23"/>
      <c r="E696" s="23" t="s">
        <v>1177</v>
      </c>
      <c r="F696" s="24"/>
      <c r="G696" s="24"/>
      <c r="H696" s="407">
        <v>1890</v>
      </c>
      <c r="I696" s="392"/>
    </row>
    <row r="697" spans="1:9" s="393" customFormat="1" ht="20.100000000000001" customHeight="1">
      <c r="A697" s="477"/>
      <c r="B697" s="22">
        <v>13</v>
      </c>
      <c r="C697" s="23" t="s">
        <v>1282</v>
      </c>
      <c r="D697" s="23"/>
      <c r="E697" s="23" t="s">
        <v>1280</v>
      </c>
      <c r="F697" s="24"/>
      <c r="G697" s="24">
        <v>148</v>
      </c>
      <c r="H697" s="281"/>
      <c r="I697" s="392"/>
    </row>
    <row r="698" spans="1:9" s="393" customFormat="1" ht="20.100000000000001" customHeight="1" thickBot="1">
      <c r="A698" s="477"/>
      <c r="B698" s="184"/>
      <c r="C698" s="512" t="s">
        <v>16</v>
      </c>
      <c r="D698" s="512"/>
      <c r="E698" s="513"/>
      <c r="F698" s="514"/>
      <c r="G698" s="184">
        <f>SUM(G697)</f>
        <v>148</v>
      </c>
      <c r="H698" s="283">
        <f>SUM(H681:H697)</f>
        <v>52326.649999999994</v>
      </c>
      <c r="I698" s="392"/>
    </row>
    <row r="699" spans="1:9" s="393" customFormat="1" ht="20.100000000000001" customHeight="1" thickBot="1">
      <c r="A699" s="477"/>
      <c r="B699" s="340"/>
      <c r="C699" s="559" t="s">
        <v>745</v>
      </c>
      <c r="D699" s="559"/>
      <c r="E699" s="560"/>
      <c r="F699" s="561"/>
      <c r="G699" s="562">
        <f>H698-G698</f>
        <v>52178.649999999994</v>
      </c>
      <c r="H699" s="563"/>
      <c r="I699" s="392"/>
    </row>
    <row r="700" spans="1:9" s="393" customFormat="1" ht="20.100000000000001" customHeight="1">
      <c r="A700" s="477"/>
      <c r="B700" s="564"/>
      <c r="C700" s="565"/>
      <c r="D700" s="565"/>
      <c r="E700" s="565"/>
      <c r="F700" s="565"/>
      <c r="G700" s="565"/>
      <c r="H700" s="566"/>
      <c r="I700" s="392"/>
    </row>
    <row r="701" spans="1:9" ht="20.100000000000001" customHeight="1">
      <c r="A701" s="477"/>
      <c r="B701" s="22">
        <v>27</v>
      </c>
      <c r="C701" s="23" t="s">
        <v>607</v>
      </c>
      <c r="D701" s="23"/>
      <c r="E701" s="23" t="s">
        <v>1283</v>
      </c>
      <c r="F701" s="24"/>
      <c r="G701" s="24"/>
      <c r="H701" s="281">
        <v>535</v>
      </c>
      <c r="I701" s="276"/>
    </row>
    <row r="702" spans="1:9" ht="20.100000000000001" customHeight="1" thickBot="1">
      <c r="A702" s="477"/>
      <c r="B702" s="184"/>
      <c r="C702" s="512" t="s">
        <v>16</v>
      </c>
      <c r="D702" s="512"/>
      <c r="E702" s="513"/>
      <c r="F702" s="514"/>
      <c r="G702" s="184">
        <f>SUM(G701)</f>
        <v>0</v>
      </c>
      <c r="H702" s="283">
        <f>SUM(H701)</f>
        <v>535</v>
      </c>
      <c r="I702" s="276"/>
    </row>
    <row r="703" spans="1:9" s="393" customFormat="1" ht="20.100000000000001" customHeight="1">
      <c r="A703" s="477"/>
      <c r="B703" s="553"/>
      <c r="C703" s="554"/>
      <c r="D703" s="554"/>
      <c r="E703" s="554"/>
      <c r="F703" s="554"/>
      <c r="G703" s="554"/>
      <c r="H703" s="555"/>
      <c r="I703" s="392"/>
    </row>
    <row r="704" spans="1:9" s="393" customFormat="1" ht="20.100000000000001" customHeight="1">
      <c r="A704" s="477"/>
      <c r="B704" s="22">
        <v>24</v>
      </c>
      <c r="C704" s="416" t="s">
        <v>322</v>
      </c>
      <c r="D704" s="416"/>
      <c r="E704" s="23" t="s">
        <v>1291</v>
      </c>
      <c r="F704" s="417"/>
      <c r="G704" s="418"/>
      <c r="H704" s="407">
        <v>513.6</v>
      </c>
      <c r="I704" s="392"/>
    </row>
    <row r="705" spans="1:9" s="393" customFormat="1" ht="20.100000000000001" customHeight="1">
      <c r="A705" s="477"/>
      <c r="B705" s="22">
        <v>25</v>
      </c>
      <c r="C705" s="416" t="s">
        <v>43</v>
      </c>
      <c r="D705" s="416"/>
      <c r="E705" s="23" t="s">
        <v>1292</v>
      </c>
      <c r="F705" s="417"/>
      <c r="G705" s="418"/>
      <c r="H705" s="407">
        <v>38</v>
      </c>
      <c r="I705" s="392"/>
    </row>
    <row r="706" spans="1:9" s="393" customFormat="1" ht="20.100000000000001" customHeight="1">
      <c r="A706" s="477"/>
      <c r="B706" s="22">
        <v>27</v>
      </c>
      <c r="C706" s="416" t="s">
        <v>322</v>
      </c>
      <c r="D706" s="416"/>
      <c r="E706" s="23" t="s">
        <v>1293</v>
      </c>
      <c r="F706" s="417"/>
      <c r="G706" s="418"/>
      <c r="H706" s="407">
        <v>336</v>
      </c>
      <c r="I706" s="392"/>
    </row>
    <row r="707" spans="1:9" s="393" customFormat="1" ht="20.100000000000001" customHeight="1">
      <c r="A707" s="477"/>
      <c r="B707" s="22">
        <v>27</v>
      </c>
      <c r="C707" s="416" t="s">
        <v>322</v>
      </c>
      <c r="D707" s="416"/>
      <c r="E707" s="23" t="s">
        <v>1294</v>
      </c>
      <c r="F707" s="417"/>
      <c r="G707" s="418"/>
      <c r="H707" s="407">
        <v>7942</v>
      </c>
      <c r="I707" s="392"/>
    </row>
    <row r="708" spans="1:9" s="393" customFormat="1" ht="20.100000000000001" customHeight="1">
      <c r="A708" s="477"/>
      <c r="B708" s="22">
        <v>27</v>
      </c>
      <c r="C708" s="416" t="s">
        <v>322</v>
      </c>
      <c r="D708" s="416"/>
      <c r="E708" s="23" t="s">
        <v>1295</v>
      </c>
      <c r="F708" s="417"/>
      <c r="G708" s="418"/>
      <c r="H708" s="407">
        <v>16050</v>
      </c>
      <c r="I708" s="392"/>
    </row>
    <row r="709" spans="1:9" s="393" customFormat="1" ht="20.100000000000001" customHeight="1">
      <c r="A709" s="477"/>
      <c r="B709" s="22">
        <v>28</v>
      </c>
      <c r="C709" s="416" t="s">
        <v>322</v>
      </c>
      <c r="D709" s="416"/>
      <c r="E709" s="23" t="s">
        <v>1296</v>
      </c>
      <c r="F709" s="417"/>
      <c r="G709" s="418"/>
      <c r="H709" s="407">
        <v>78</v>
      </c>
      <c r="I709" s="392"/>
    </row>
    <row r="710" spans="1:9" ht="20.100000000000001" customHeight="1" thickBot="1">
      <c r="A710" s="548"/>
      <c r="B710" s="101"/>
      <c r="C710" s="512" t="s">
        <v>16</v>
      </c>
      <c r="D710" s="512"/>
      <c r="E710" s="513"/>
      <c r="F710" s="514"/>
      <c r="G710" s="184">
        <f>SUM(G709)</f>
        <v>0</v>
      </c>
      <c r="H710" s="283">
        <f>SUM(H704:H709)</f>
        <v>24957.599999999999</v>
      </c>
      <c r="I710" s="276"/>
    </row>
  </sheetData>
  <mergeCells count="165">
    <mergeCell ref="C588:F588"/>
    <mergeCell ref="B566:H566"/>
    <mergeCell ref="C570:F570"/>
    <mergeCell ref="B571:H571"/>
    <mergeCell ref="C576:F576"/>
    <mergeCell ref="B577:H577"/>
    <mergeCell ref="C583:F583"/>
    <mergeCell ref="A546:B546"/>
    <mergeCell ref="E546:H546"/>
    <mergeCell ref="A548:A710"/>
    <mergeCell ref="B548:H548"/>
    <mergeCell ref="C550:F550"/>
    <mergeCell ref="B551:H551"/>
    <mergeCell ref="C557:F557"/>
    <mergeCell ref="B558:H558"/>
    <mergeCell ref="B562:H562"/>
    <mergeCell ref="C565:F565"/>
    <mergeCell ref="B584:H584"/>
    <mergeCell ref="B589:H589"/>
    <mergeCell ref="C592:F592"/>
    <mergeCell ref="B593:H593"/>
    <mergeCell ref="C599:F599"/>
    <mergeCell ref="B600:H600"/>
    <mergeCell ref="C608:F608"/>
    <mergeCell ref="B533:H533"/>
    <mergeCell ref="C537:F537"/>
    <mergeCell ref="B538:H538"/>
    <mergeCell ref="C544:F544"/>
    <mergeCell ref="A545:H545"/>
    <mergeCell ref="C518:F518"/>
    <mergeCell ref="B519:H519"/>
    <mergeCell ref="C527:F527"/>
    <mergeCell ref="C528:F528"/>
    <mergeCell ref="G528:H528"/>
    <mergeCell ref="B529:H529"/>
    <mergeCell ref="C511:F511"/>
    <mergeCell ref="B512:H512"/>
    <mergeCell ref="C463:F463"/>
    <mergeCell ref="B464:H464"/>
    <mergeCell ref="C482:F482"/>
    <mergeCell ref="C483:F483"/>
    <mergeCell ref="G483:H483"/>
    <mergeCell ref="B484:H484"/>
    <mergeCell ref="C532:F532"/>
    <mergeCell ref="A358:H358"/>
    <mergeCell ref="A359:B359"/>
    <mergeCell ref="E359:H359"/>
    <mergeCell ref="A361:A544"/>
    <mergeCell ref="B361:H361"/>
    <mergeCell ref="B373:H373"/>
    <mergeCell ref="C386:F386"/>
    <mergeCell ref="B387:H387"/>
    <mergeCell ref="C429:F429"/>
    <mergeCell ref="B430:H430"/>
    <mergeCell ref="C434:F434"/>
    <mergeCell ref="B435:H435"/>
    <mergeCell ref="C442:F442"/>
    <mergeCell ref="B443:H443"/>
    <mergeCell ref="B390:H390"/>
    <mergeCell ref="C405:F405"/>
    <mergeCell ref="B406:H406"/>
    <mergeCell ref="B410:H410"/>
    <mergeCell ref="C415:F415"/>
    <mergeCell ref="B416:H416"/>
    <mergeCell ref="C496:F496"/>
    <mergeCell ref="B497:H497"/>
    <mergeCell ref="C505:F505"/>
    <mergeCell ref="B506:H506"/>
    <mergeCell ref="C353:F353"/>
    <mergeCell ref="B277:H277"/>
    <mergeCell ref="C300:F300"/>
    <mergeCell ref="B301:H301"/>
    <mergeCell ref="C310:F310"/>
    <mergeCell ref="B311:H311"/>
    <mergeCell ref="C321:F321"/>
    <mergeCell ref="B354:H354"/>
    <mergeCell ref="C357:F357"/>
    <mergeCell ref="B224:H224"/>
    <mergeCell ref="C236:F236"/>
    <mergeCell ref="B237:H237"/>
    <mergeCell ref="C244:F244"/>
    <mergeCell ref="B322:H322"/>
    <mergeCell ref="C341:F341"/>
    <mergeCell ref="B342:H342"/>
    <mergeCell ref="C348:F348"/>
    <mergeCell ref="B349:H349"/>
    <mergeCell ref="B191:H191"/>
    <mergeCell ref="B198:H198"/>
    <mergeCell ref="C210:F210"/>
    <mergeCell ref="B211:H211"/>
    <mergeCell ref="B214:H214"/>
    <mergeCell ref="C217:F217"/>
    <mergeCell ref="C145:F145"/>
    <mergeCell ref="A146:H146"/>
    <mergeCell ref="A147:B147"/>
    <mergeCell ref="E147:H147"/>
    <mergeCell ref="A149:A357"/>
    <mergeCell ref="B149:H149"/>
    <mergeCell ref="B164:H164"/>
    <mergeCell ref="C180:F180"/>
    <mergeCell ref="C189:F189"/>
    <mergeCell ref="C190:F190"/>
    <mergeCell ref="B245:H245"/>
    <mergeCell ref="C257:F257"/>
    <mergeCell ref="B258:H258"/>
    <mergeCell ref="C263:F263"/>
    <mergeCell ref="B264:H264"/>
    <mergeCell ref="C276:F276"/>
    <mergeCell ref="B218:H218"/>
    <mergeCell ref="C223:F223"/>
    <mergeCell ref="E81:H81"/>
    <mergeCell ref="A83:A145"/>
    <mergeCell ref="B83:H83"/>
    <mergeCell ref="C90:F90"/>
    <mergeCell ref="B91:H91"/>
    <mergeCell ref="B94:H94"/>
    <mergeCell ref="A31:A79"/>
    <mergeCell ref="B31:H31"/>
    <mergeCell ref="C39:F39"/>
    <mergeCell ref="B40:H40"/>
    <mergeCell ref="C55:F55"/>
    <mergeCell ref="B56:H56"/>
    <mergeCell ref="C69:F69"/>
    <mergeCell ref="C106:F106"/>
    <mergeCell ref="B107:H107"/>
    <mergeCell ref="B609:H609"/>
    <mergeCell ref="C615:F615"/>
    <mergeCell ref="B616:H616"/>
    <mergeCell ref="C633:F633"/>
    <mergeCell ref="C634:F634"/>
    <mergeCell ref="G634:H634"/>
    <mergeCell ref="A1:H1"/>
    <mergeCell ref="A2:B2"/>
    <mergeCell ref="E2:H2"/>
    <mergeCell ref="A4:A27"/>
    <mergeCell ref="B4:H4"/>
    <mergeCell ref="B17:H17"/>
    <mergeCell ref="C27:F27"/>
    <mergeCell ref="A28:H28"/>
    <mergeCell ref="A29:B29"/>
    <mergeCell ref="E29:H29"/>
    <mergeCell ref="C116:F116"/>
    <mergeCell ref="B117:H117"/>
    <mergeCell ref="C126:F126"/>
    <mergeCell ref="C144:F144"/>
    <mergeCell ref="B70:H70"/>
    <mergeCell ref="C79:F79"/>
    <mergeCell ref="A80:H80"/>
    <mergeCell ref="A81:B81"/>
    <mergeCell ref="B703:H703"/>
    <mergeCell ref="C710:F710"/>
    <mergeCell ref="C702:F702"/>
    <mergeCell ref="B680:H680"/>
    <mergeCell ref="C698:F698"/>
    <mergeCell ref="C699:F699"/>
    <mergeCell ref="G699:H699"/>
    <mergeCell ref="B700:H700"/>
    <mergeCell ref="B635:H635"/>
    <mergeCell ref="C638:F638"/>
    <mergeCell ref="B639:H639"/>
    <mergeCell ref="B652:H652"/>
    <mergeCell ref="C651:F651"/>
    <mergeCell ref="C678:F678"/>
    <mergeCell ref="C679:F679"/>
    <mergeCell ref="G679:H679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839564-3E9A-4344-9B0C-B73542770A83}">
  <sheetPr codeName="Sheet3"/>
  <dimension ref="A1:J29"/>
  <sheetViews>
    <sheetView zoomScale="96" zoomScaleNormal="96" workbookViewId="0">
      <selection activeCell="J37" sqref="J37"/>
    </sheetView>
  </sheetViews>
  <sheetFormatPr defaultRowHeight="15"/>
  <cols>
    <col min="3" max="3" width="11" customWidth="1"/>
    <col min="4" max="4" width="29.28515625" hidden="1" customWidth="1"/>
    <col min="5" max="5" width="70.5703125" customWidth="1"/>
    <col min="6" max="6" width="0" hidden="1" customWidth="1"/>
    <col min="7" max="7" width="19.5703125" customWidth="1"/>
    <col min="8" max="8" width="18.85546875" customWidth="1"/>
  </cols>
  <sheetData>
    <row r="1" spans="1:9" ht="34.5" customHeight="1" thickBot="1">
      <c r="A1" s="570" t="s">
        <v>1200</v>
      </c>
      <c r="B1" s="570"/>
      <c r="C1" s="570"/>
      <c r="D1" s="570"/>
      <c r="E1" s="570"/>
      <c r="F1" s="570"/>
      <c r="G1" s="570"/>
      <c r="H1" s="571"/>
      <c r="I1" s="276"/>
    </row>
    <row r="2" spans="1:9" ht="20.100000000000001" customHeight="1">
      <c r="A2" s="589" t="s">
        <v>1046</v>
      </c>
      <c r="B2" s="590"/>
      <c r="C2" s="291"/>
      <c r="D2" s="291"/>
      <c r="E2" s="581" t="s">
        <v>624</v>
      </c>
      <c r="F2" s="581"/>
      <c r="G2" s="581"/>
      <c r="H2" s="582"/>
      <c r="I2" s="276"/>
    </row>
    <row r="3" spans="1:9" ht="20.100000000000001" customHeight="1" thickBot="1">
      <c r="A3" s="292"/>
      <c r="B3" s="133" t="s">
        <v>621</v>
      </c>
      <c r="C3" s="278" t="s">
        <v>8</v>
      </c>
      <c r="D3" s="94" t="s">
        <v>26</v>
      </c>
      <c r="E3" s="279" t="s">
        <v>9</v>
      </c>
      <c r="F3" s="72" t="s">
        <v>10</v>
      </c>
      <c r="G3" s="72" t="s">
        <v>625</v>
      </c>
      <c r="H3" s="280" t="s">
        <v>626</v>
      </c>
      <c r="I3" s="276"/>
    </row>
    <row r="4" spans="1:9" ht="20.100000000000001" customHeight="1">
      <c r="A4" s="477"/>
      <c r="B4" s="576"/>
      <c r="C4" s="577"/>
      <c r="D4" s="577"/>
      <c r="E4" s="577"/>
      <c r="F4" s="577"/>
      <c r="G4" s="577"/>
      <c r="H4" s="578"/>
      <c r="I4" s="276"/>
    </row>
    <row r="5" spans="1:9" ht="20.100000000000001" customHeight="1">
      <c r="A5" s="477"/>
      <c r="B5" s="22">
        <v>18</v>
      </c>
      <c r="C5" s="23" t="s">
        <v>607</v>
      </c>
      <c r="D5" s="23"/>
      <c r="E5" s="23" t="s">
        <v>1240</v>
      </c>
      <c r="F5" s="23"/>
      <c r="G5" s="24"/>
      <c r="H5" s="281">
        <v>1444.5</v>
      </c>
      <c r="I5" s="276"/>
    </row>
    <row r="6" spans="1:9" ht="20.100000000000001" customHeight="1">
      <c r="A6" s="477"/>
      <c r="B6" s="22">
        <v>18</v>
      </c>
      <c r="C6" s="23" t="s">
        <v>607</v>
      </c>
      <c r="D6" s="23"/>
      <c r="E6" s="23" t="s">
        <v>1241</v>
      </c>
      <c r="F6" s="23"/>
      <c r="G6" s="24"/>
      <c r="H6" s="281">
        <v>1705</v>
      </c>
      <c r="I6" s="276"/>
    </row>
    <row r="7" spans="1:9" ht="20.100000000000001" customHeight="1">
      <c r="A7" s="477"/>
      <c r="B7" s="22">
        <v>19</v>
      </c>
      <c r="C7" s="23" t="s">
        <v>607</v>
      </c>
      <c r="D7" s="23"/>
      <c r="E7" s="23" t="s">
        <v>1242</v>
      </c>
      <c r="F7" s="23"/>
      <c r="G7" s="24"/>
      <c r="H7" s="281">
        <v>502.9</v>
      </c>
      <c r="I7" s="276"/>
    </row>
    <row r="8" spans="1:9" ht="20.100000000000001" customHeight="1">
      <c r="A8" s="477"/>
      <c r="B8" s="394">
        <v>21</v>
      </c>
      <c r="C8" s="23" t="s">
        <v>607</v>
      </c>
      <c r="D8" s="395"/>
      <c r="E8" s="23" t="s">
        <v>1245</v>
      </c>
      <c r="F8" s="395"/>
      <c r="G8" s="396"/>
      <c r="H8" s="407">
        <v>116</v>
      </c>
      <c r="I8" s="276"/>
    </row>
    <row r="9" spans="1:9" ht="20.100000000000001" customHeight="1">
      <c r="A9" s="477"/>
      <c r="B9" s="394">
        <v>21</v>
      </c>
      <c r="C9" s="23" t="s">
        <v>607</v>
      </c>
      <c r="D9" s="395"/>
      <c r="E9" s="23" t="s">
        <v>1244</v>
      </c>
      <c r="F9" s="395"/>
      <c r="G9" s="396"/>
      <c r="H9" s="407">
        <v>116</v>
      </c>
      <c r="I9" s="276"/>
    </row>
    <row r="10" spans="1:9" ht="20.100000000000001" customHeight="1">
      <c r="A10" s="477"/>
      <c r="B10" s="394">
        <v>21</v>
      </c>
      <c r="C10" s="23" t="s">
        <v>607</v>
      </c>
      <c r="D10" s="395"/>
      <c r="E10" s="23" t="s">
        <v>1243</v>
      </c>
      <c r="F10" s="395"/>
      <c r="G10" s="396"/>
      <c r="H10" s="407">
        <v>70</v>
      </c>
      <c r="I10" s="276"/>
    </row>
    <row r="11" spans="1:9" ht="19.5" customHeight="1">
      <c r="A11" s="477"/>
      <c r="B11" s="394">
        <v>23</v>
      </c>
      <c r="C11" s="23" t="s">
        <v>607</v>
      </c>
      <c r="D11" s="395"/>
      <c r="E11" s="395" t="s">
        <v>1246</v>
      </c>
      <c r="F11" s="395"/>
      <c r="G11" s="396"/>
      <c r="H11" s="407">
        <v>2700</v>
      </c>
      <c r="I11" s="276"/>
    </row>
    <row r="12" spans="1:9" ht="20.100000000000001" customHeight="1">
      <c r="A12" s="477"/>
      <c r="B12" s="394">
        <v>24</v>
      </c>
      <c r="C12" s="23" t="s">
        <v>43</v>
      </c>
      <c r="D12" s="395"/>
      <c r="E12" s="395" t="s">
        <v>1284</v>
      </c>
      <c r="F12" s="395"/>
      <c r="G12" s="396"/>
      <c r="H12" s="407">
        <v>1500</v>
      </c>
      <c r="I12" s="276"/>
    </row>
    <row r="13" spans="1:9" ht="20.100000000000001" customHeight="1">
      <c r="A13" s="477"/>
      <c r="B13" s="394">
        <v>26</v>
      </c>
      <c r="C13" s="395" t="s">
        <v>322</v>
      </c>
      <c r="D13" s="395"/>
      <c r="E13" s="395" t="s">
        <v>1285</v>
      </c>
      <c r="F13" s="395"/>
      <c r="G13" s="396"/>
      <c r="H13" s="407">
        <v>340</v>
      </c>
      <c r="I13" s="276"/>
    </row>
    <row r="14" spans="1:9" ht="20.100000000000001" customHeight="1">
      <c r="A14" s="477"/>
      <c r="B14" s="394">
        <v>20</v>
      </c>
      <c r="C14" s="395" t="s">
        <v>607</v>
      </c>
      <c r="D14" s="395"/>
      <c r="E14" s="395" t="s">
        <v>1288</v>
      </c>
      <c r="F14" s="395"/>
      <c r="G14" s="396"/>
      <c r="H14" s="407">
        <v>128.4</v>
      </c>
      <c r="I14" s="276"/>
    </row>
    <row r="15" spans="1:9" ht="20.100000000000001" customHeight="1">
      <c r="A15" s="477"/>
      <c r="B15" s="394">
        <v>20</v>
      </c>
      <c r="C15" s="395" t="s">
        <v>607</v>
      </c>
      <c r="D15" s="395"/>
      <c r="E15" s="395" t="s">
        <v>1289</v>
      </c>
      <c r="F15" s="395"/>
      <c r="G15" s="396"/>
      <c r="H15" s="407">
        <v>535</v>
      </c>
      <c r="I15" s="276"/>
    </row>
    <row r="16" spans="1:9" ht="20.100000000000001" customHeight="1">
      <c r="A16" s="477"/>
      <c r="B16" s="394">
        <v>20</v>
      </c>
      <c r="C16" s="395" t="s">
        <v>607</v>
      </c>
      <c r="D16" s="395"/>
      <c r="E16" s="395" t="s">
        <v>1288</v>
      </c>
      <c r="F16" s="395"/>
      <c r="G16" s="396"/>
      <c r="H16" s="407">
        <v>385.2</v>
      </c>
      <c r="I16" s="276"/>
    </row>
    <row r="17" spans="1:10" ht="20.100000000000001" customHeight="1">
      <c r="A17" s="477"/>
      <c r="B17" s="22">
        <v>20</v>
      </c>
      <c r="C17" s="395" t="s">
        <v>607</v>
      </c>
      <c r="D17" s="23"/>
      <c r="E17" s="395" t="s">
        <v>1288</v>
      </c>
      <c r="F17" s="395"/>
      <c r="G17" s="24"/>
      <c r="H17" s="281">
        <v>85.6</v>
      </c>
      <c r="I17" s="276"/>
    </row>
    <row r="18" spans="1:10" ht="20.100000000000001" customHeight="1">
      <c r="A18" s="477"/>
      <c r="B18" s="394">
        <v>25</v>
      </c>
      <c r="C18" s="395" t="s">
        <v>607</v>
      </c>
      <c r="D18" s="395"/>
      <c r="E18" s="395" t="s">
        <v>1288</v>
      </c>
      <c r="F18" s="395"/>
      <c r="G18" s="396"/>
      <c r="H18" s="407">
        <v>42.8</v>
      </c>
      <c r="I18" s="276"/>
    </row>
    <row r="19" spans="1:10" ht="20.100000000000001" customHeight="1">
      <c r="A19" s="477"/>
      <c r="B19" s="394">
        <v>27</v>
      </c>
      <c r="C19" s="395" t="s">
        <v>607</v>
      </c>
      <c r="D19" s="395"/>
      <c r="E19" s="395" t="s">
        <v>1286</v>
      </c>
      <c r="F19" s="395"/>
      <c r="G19" s="396"/>
      <c r="H19" s="407">
        <v>212</v>
      </c>
      <c r="I19" s="276"/>
    </row>
    <row r="20" spans="1:10" ht="20.100000000000001" customHeight="1">
      <c r="A20" s="477"/>
      <c r="B20" s="394">
        <v>27</v>
      </c>
      <c r="C20" s="395" t="s">
        <v>607</v>
      </c>
      <c r="D20" s="395"/>
      <c r="E20" s="395" t="s">
        <v>1287</v>
      </c>
      <c r="F20" s="395"/>
      <c r="G20" s="396"/>
      <c r="H20" s="407">
        <v>70</v>
      </c>
      <c r="I20" s="276"/>
    </row>
    <row r="21" spans="1:10" ht="20.100000000000001" customHeight="1" thickBot="1">
      <c r="A21" s="477"/>
      <c r="B21" s="184"/>
      <c r="C21" s="512" t="s">
        <v>16</v>
      </c>
      <c r="D21" s="512"/>
      <c r="E21" s="513"/>
      <c r="F21" s="514"/>
      <c r="G21" s="184"/>
      <c r="H21" s="283">
        <f>SUM(H5:H20)</f>
        <v>9953.4</v>
      </c>
      <c r="I21" s="276"/>
      <c r="J21" s="408">
        <f>10000-H21</f>
        <v>46.600000000000364</v>
      </c>
    </row>
    <row r="22" spans="1:10" ht="20.100000000000001" customHeight="1">
      <c r="A22" s="477"/>
      <c r="B22" s="576"/>
      <c r="C22" s="577"/>
      <c r="D22" s="577"/>
      <c r="E22" s="577"/>
      <c r="F22" s="577"/>
      <c r="G22" s="577"/>
      <c r="H22" s="578"/>
      <c r="I22" s="276"/>
    </row>
    <row r="23" spans="1:10" ht="20.100000000000001" customHeight="1">
      <c r="A23" s="477"/>
      <c r="B23" s="22">
        <v>23</v>
      </c>
      <c r="C23" s="23" t="s">
        <v>607</v>
      </c>
      <c r="D23" s="23"/>
      <c r="E23" s="23" t="s">
        <v>1247</v>
      </c>
      <c r="F23" s="24"/>
      <c r="G23" s="24"/>
      <c r="H23" s="281">
        <v>1000</v>
      </c>
      <c r="I23" s="276"/>
    </row>
    <row r="24" spans="1:10" ht="20.100000000000001" customHeight="1">
      <c r="A24" s="477"/>
      <c r="B24" s="22">
        <v>23</v>
      </c>
      <c r="C24" s="23" t="s">
        <v>607</v>
      </c>
      <c r="D24" s="23"/>
      <c r="E24" s="23" t="s">
        <v>1248</v>
      </c>
      <c r="F24" s="24"/>
      <c r="G24" s="24"/>
      <c r="H24" s="281">
        <v>969</v>
      </c>
      <c r="I24" s="276"/>
    </row>
    <row r="25" spans="1:10" ht="20.100000000000001" customHeight="1" thickBot="1">
      <c r="A25" s="477"/>
      <c r="B25" s="184"/>
      <c r="C25" s="512" t="s">
        <v>16</v>
      </c>
      <c r="D25" s="512"/>
      <c r="E25" s="513"/>
      <c r="F25" s="514"/>
      <c r="G25" s="184"/>
      <c r="H25" s="283">
        <f>SUM(H23:H24)</f>
        <v>1969</v>
      </c>
      <c r="I25" s="276"/>
      <c r="J25" s="408">
        <f>5700-H25</f>
        <v>3731</v>
      </c>
    </row>
    <row r="26" spans="1:10" ht="20.100000000000001" customHeight="1">
      <c r="A26" s="477"/>
      <c r="B26" s="556"/>
      <c r="C26" s="557"/>
      <c r="D26" s="557"/>
      <c r="E26" s="557"/>
      <c r="F26" s="557"/>
      <c r="G26" s="557"/>
      <c r="H26" s="558"/>
      <c r="I26" s="276"/>
    </row>
    <row r="27" spans="1:10" s="393" customFormat="1" ht="20.100000000000001" customHeight="1">
      <c r="A27" s="477"/>
      <c r="B27" s="22">
        <v>27</v>
      </c>
      <c r="C27" s="416" t="s">
        <v>607</v>
      </c>
      <c r="D27" s="416"/>
      <c r="E27" s="23" t="s">
        <v>1300</v>
      </c>
      <c r="F27" s="417"/>
      <c r="G27" s="418"/>
      <c r="H27" s="419">
        <v>6000</v>
      </c>
      <c r="I27" s="392"/>
    </row>
    <row r="28" spans="1:10" s="393" customFormat="1" ht="20.100000000000001" customHeight="1">
      <c r="A28" s="477"/>
      <c r="B28" s="22">
        <v>27</v>
      </c>
      <c r="C28" s="416" t="s">
        <v>607</v>
      </c>
      <c r="D28" s="416"/>
      <c r="E28" s="23" t="s">
        <v>1299</v>
      </c>
      <c r="F28" s="417"/>
      <c r="G28" s="418"/>
      <c r="H28" s="419">
        <v>5700</v>
      </c>
      <c r="I28" s="392"/>
    </row>
    <row r="29" spans="1:10" ht="20.100000000000001" customHeight="1" thickBot="1">
      <c r="A29" s="548"/>
      <c r="B29" s="184"/>
      <c r="C29" s="512" t="s">
        <v>16</v>
      </c>
      <c r="D29" s="512"/>
      <c r="E29" s="513"/>
      <c r="F29" s="514"/>
      <c r="G29" s="184">
        <f>SUM(G28)</f>
        <v>0</v>
      </c>
      <c r="H29" s="283">
        <f>SUM(H27:H28)</f>
        <v>11700</v>
      </c>
      <c r="I29" s="276"/>
    </row>
  </sheetData>
  <mergeCells count="10">
    <mergeCell ref="A1:H1"/>
    <mergeCell ref="A2:B2"/>
    <mergeCell ref="E2:H2"/>
    <mergeCell ref="A4:A29"/>
    <mergeCell ref="B4:H4"/>
    <mergeCell ref="C21:F21"/>
    <mergeCell ref="B22:H22"/>
    <mergeCell ref="C25:F25"/>
    <mergeCell ref="B26:H26"/>
    <mergeCell ref="C29:F29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2FBCF2-17E7-4213-9D4D-1F196C03D9E2}">
  <sheetPr codeName="Sheet4"/>
  <dimension ref="A1:G33"/>
  <sheetViews>
    <sheetView workbookViewId="0">
      <selection activeCell="L18" sqref="L18"/>
    </sheetView>
  </sheetViews>
  <sheetFormatPr defaultRowHeight="15"/>
  <cols>
    <col min="2" max="2" width="11" customWidth="1"/>
    <col min="3" max="3" width="13.42578125" customWidth="1"/>
    <col min="4" max="4" width="17" customWidth="1"/>
    <col min="5" max="5" width="18.140625" customWidth="1"/>
  </cols>
  <sheetData>
    <row r="1" spans="1:7">
      <c r="A1" s="3"/>
      <c r="B1" s="3"/>
      <c r="C1" s="3"/>
      <c r="D1" s="109"/>
      <c r="E1" s="109"/>
      <c r="F1" s="3"/>
      <c r="G1" s="342"/>
    </row>
    <row r="2" spans="1:7">
      <c r="A2" s="3"/>
      <c r="B2" s="3"/>
      <c r="C2" s="3"/>
      <c r="D2" s="109"/>
      <c r="E2" s="109"/>
      <c r="F2" s="3"/>
      <c r="G2" s="342"/>
    </row>
    <row r="3" spans="1:7">
      <c r="A3" s="3"/>
      <c r="B3" s="3"/>
      <c r="C3" s="3"/>
      <c r="D3" s="109"/>
      <c r="E3" s="109"/>
      <c r="F3" s="3"/>
      <c r="G3" s="342"/>
    </row>
    <row r="4" spans="1:7" ht="20.100000000000001" customHeight="1">
      <c r="A4" s="3"/>
      <c r="B4" s="423" t="s">
        <v>1070</v>
      </c>
      <c r="C4" s="424"/>
      <c r="D4" s="375"/>
      <c r="E4" s="425" t="s">
        <v>1071</v>
      </c>
      <c r="F4" s="3"/>
      <c r="G4" s="342"/>
    </row>
    <row r="5" spans="1:7" ht="20.100000000000001" customHeight="1">
      <c r="A5" s="3"/>
      <c r="B5" s="635" t="s">
        <v>1072</v>
      </c>
      <c r="C5" s="636"/>
      <c r="D5" s="426" t="s">
        <v>1073</v>
      </c>
      <c r="E5" s="426" t="s">
        <v>1074</v>
      </c>
      <c r="F5" s="3"/>
      <c r="G5" s="342"/>
    </row>
    <row r="6" spans="1:7" ht="20.100000000000001" customHeight="1">
      <c r="A6" s="3"/>
      <c r="B6" s="637" t="s">
        <v>1075</v>
      </c>
      <c r="C6" s="427" t="s">
        <v>1076</v>
      </c>
      <c r="D6" s="428">
        <f>[1]今日余额总表!I338</f>
        <v>223803.77</v>
      </c>
      <c r="E6" s="428">
        <f>[1]今日余额总表!I290</f>
        <v>16524331.119999997</v>
      </c>
      <c r="F6" s="3"/>
      <c r="G6" s="342"/>
    </row>
    <row r="7" spans="1:7" ht="20.100000000000001" customHeight="1">
      <c r="A7" s="3"/>
      <c r="B7" s="638"/>
      <c r="C7" s="427" t="s">
        <v>20</v>
      </c>
      <c r="D7" s="428">
        <v>0</v>
      </c>
      <c r="E7" s="428">
        <f>[1]今日余额总表!I345</f>
        <v>128091.56</v>
      </c>
      <c r="F7" s="3"/>
      <c r="G7" s="342"/>
    </row>
    <row r="8" spans="1:7" ht="20.100000000000001" customHeight="1">
      <c r="A8" s="3"/>
      <c r="B8" s="635" t="s">
        <v>1077</v>
      </c>
      <c r="C8" s="636"/>
      <c r="D8" s="428">
        <f>SUM(D6:D7)</f>
        <v>223803.77</v>
      </c>
      <c r="E8" s="428">
        <f>SUM(E6:E7)</f>
        <v>16652422.679999998</v>
      </c>
      <c r="F8" s="343" t="s">
        <v>1078</v>
      </c>
      <c r="G8" s="342"/>
    </row>
    <row r="9" spans="1:7" ht="20.100000000000001" customHeight="1">
      <c r="A9" s="3"/>
      <c r="B9" s="3"/>
      <c r="C9" s="3"/>
      <c r="D9" s="109"/>
      <c r="E9" s="109"/>
      <c r="F9" s="3"/>
      <c r="G9" s="342"/>
    </row>
    <row r="10" spans="1:7" ht="20.100000000000001" customHeight="1">
      <c r="A10" s="3"/>
      <c r="B10" s="3"/>
      <c r="C10" s="3"/>
      <c r="D10" s="109"/>
      <c r="E10" s="109"/>
      <c r="F10" s="3"/>
      <c r="G10" s="342"/>
    </row>
    <row r="11" spans="1:7" ht="20.100000000000001" customHeight="1">
      <c r="A11" s="3"/>
      <c r="B11" s="423" t="s">
        <v>1079</v>
      </c>
      <c r="C11" s="424"/>
      <c r="D11" s="375"/>
      <c r="E11" s="425" t="s">
        <v>1080</v>
      </c>
      <c r="F11" s="3"/>
      <c r="G11" s="342"/>
    </row>
    <row r="12" spans="1:7" ht="20.100000000000001" customHeight="1">
      <c r="A12" s="3"/>
      <c r="B12" s="635" t="s">
        <v>1072</v>
      </c>
      <c r="C12" s="636"/>
      <c r="D12" s="426" t="s">
        <v>1073</v>
      </c>
      <c r="E12" s="426" t="s">
        <v>1074</v>
      </c>
      <c r="F12" s="3"/>
      <c r="G12" s="342"/>
    </row>
    <row r="13" spans="1:7" ht="20.100000000000001" customHeight="1">
      <c r="A13" s="3"/>
      <c r="B13" s="637" t="s">
        <v>1075</v>
      </c>
      <c r="C13" s="427" t="s">
        <v>1076</v>
      </c>
      <c r="D13" s="428">
        <f>[1]今日余额总表!I467</f>
        <v>223803.77</v>
      </c>
      <c r="E13" s="428">
        <f>[1]今日余额总表!I353</f>
        <v>9023974.6499999966</v>
      </c>
      <c r="F13" s="3"/>
      <c r="G13" s="342"/>
    </row>
    <row r="14" spans="1:7" ht="20.100000000000001" customHeight="1">
      <c r="A14" s="3"/>
      <c r="B14" s="638"/>
      <c r="C14" s="427" t="s">
        <v>20</v>
      </c>
      <c r="D14" s="428">
        <v>0</v>
      </c>
      <c r="E14" s="429">
        <f>[1]今日余额总表!I473</f>
        <v>260578.86000000002</v>
      </c>
      <c r="F14" s="3"/>
      <c r="G14" s="342"/>
    </row>
    <row r="15" spans="1:7" ht="20.100000000000001" customHeight="1">
      <c r="A15" s="3"/>
      <c r="B15" s="635" t="s">
        <v>1077</v>
      </c>
      <c r="C15" s="636"/>
      <c r="D15" s="428">
        <f>SUM(D13:D14)</f>
        <v>223803.77</v>
      </c>
      <c r="E15" s="428">
        <f>SUM(E13:E14)</f>
        <v>9284553.5099999961</v>
      </c>
      <c r="F15" s="343" t="s">
        <v>1078</v>
      </c>
      <c r="G15" s="342"/>
    </row>
    <row r="16" spans="1:7" ht="20.100000000000001" customHeight="1">
      <c r="A16" s="276"/>
      <c r="B16" s="276"/>
      <c r="C16" s="276"/>
      <c r="D16" s="344"/>
      <c r="E16" s="344"/>
      <c r="F16" s="276"/>
      <c r="G16" s="345"/>
    </row>
    <row r="17" spans="1:7" ht="20.100000000000001" customHeight="1">
      <c r="A17" s="276"/>
      <c r="B17" s="276"/>
      <c r="C17" s="276"/>
      <c r="D17" s="344"/>
      <c r="E17" s="344"/>
      <c r="F17" s="276"/>
      <c r="G17" s="345"/>
    </row>
    <row r="18" spans="1:7" ht="20.100000000000001" customHeight="1">
      <c r="A18" s="276"/>
      <c r="B18" s="423" t="s">
        <v>1081</v>
      </c>
      <c r="C18" s="424"/>
      <c r="D18" s="375"/>
      <c r="E18" s="425" t="s">
        <v>1071</v>
      </c>
      <c r="F18" s="276"/>
      <c r="G18" s="345"/>
    </row>
    <row r="19" spans="1:7" ht="20.100000000000001" customHeight="1">
      <c r="A19" s="276"/>
      <c r="B19" s="635" t="s">
        <v>1072</v>
      </c>
      <c r="C19" s="636"/>
      <c r="D19" s="426" t="s">
        <v>1073</v>
      </c>
      <c r="E19" s="426" t="s">
        <v>1074</v>
      </c>
      <c r="F19" s="276"/>
      <c r="G19" s="345"/>
    </row>
    <row r="20" spans="1:7" ht="20.100000000000001" customHeight="1">
      <c r="A20" s="276"/>
      <c r="B20" s="637" t="s">
        <v>1075</v>
      </c>
      <c r="C20" s="427" t="s">
        <v>1076</v>
      </c>
      <c r="D20" s="428">
        <f>[1]今日余额总表!I618</f>
        <v>223803.77</v>
      </c>
      <c r="E20" s="428">
        <f>[1]今日余额总表!I509</f>
        <v>2579082.8099999987</v>
      </c>
      <c r="F20" s="276"/>
      <c r="G20" s="345"/>
    </row>
    <row r="21" spans="1:7" ht="20.100000000000001" customHeight="1">
      <c r="A21" s="276"/>
      <c r="B21" s="638"/>
      <c r="C21" s="427" t="s">
        <v>20</v>
      </c>
      <c r="D21" s="428">
        <v>0</v>
      </c>
      <c r="E21" s="428">
        <f>[1]今日余额总表!I625</f>
        <v>150959.84000000003</v>
      </c>
      <c r="F21" s="276"/>
      <c r="G21" s="345"/>
    </row>
    <row r="22" spans="1:7" ht="20.100000000000001" customHeight="1">
      <c r="A22" s="276"/>
      <c r="B22" s="635" t="s">
        <v>1077</v>
      </c>
      <c r="C22" s="636"/>
      <c r="D22" s="428">
        <f>SUM(D20:D21)</f>
        <v>223803.77</v>
      </c>
      <c r="E22" s="428">
        <f>SUM(E20:E21)</f>
        <v>2730042.6499999985</v>
      </c>
      <c r="F22" s="343" t="s">
        <v>1078</v>
      </c>
      <c r="G22" s="345"/>
    </row>
    <row r="23" spans="1:7" ht="20.100000000000001" customHeight="1">
      <c r="A23" s="276"/>
      <c r="B23" s="276"/>
      <c r="C23" s="276"/>
      <c r="D23" s="344"/>
      <c r="E23" s="344"/>
      <c r="F23" s="276"/>
      <c r="G23" s="345"/>
    </row>
    <row r="24" spans="1:7" ht="20.100000000000001" customHeight="1">
      <c r="A24" s="276"/>
      <c r="B24" s="276"/>
      <c r="C24" s="276"/>
      <c r="D24" s="344"/>
      <c r="E24" s="344"/>
      <c r="F24" s="276"/>
      <c r="G24" s="345"/>
    </row>
    <row r="25" spans="1:7" ht="20.100000000000001" customHeight="1">
      <c r="A25" s="276"/>
      <c r="B25" s="423" t="s">
        <v>1082</v>
      </c>
      <c r="C25" s="424"/>
      <c r="D25" s="375"/>
      <c r="E25" s="425" t="s">
        <v>1301</v>
      </c>
      <c r="F25" s="276"/>
      <c r="G25" s="345"/>
    </row>
    <row r="26" spans="1:7" ht="20.100000000000001" customHeight="1">
      <c r="A26" s="276"/>
      <c r="B26" s="635" t="s">
        <v>1072</v>
      </c>
      <c r="C26" s="636"/>
      <c r="D26" s="426" t="s">
        <v>1073</v>
      </c>
      <c r="E26" s="426" t="s">
        <v>1074</v>
      </c>
      <c r="F26" s="276"/>
      <c r="G26" s="345"/>
    </row>
    <row r="27" spans="1:7" ht="20.100000000000001" customHeight="1">
      <c r="A27" s="276"/>
      <c r="B27" s="637" t="s">
        <v>1075</v>
      </c>
      <c r="C27" s="427" t="s">
        <v>1076</v>
      </c>
      <c r="D27" s="428">
        <f>今日余额总表!I786</f>
        <v>44607.52999999997</v>
      </c>
      <c r="E27" s="428">
        <f>今日余额总表!I668</f>
        <v>6615543.2299999986</v>
      </c>
      <c r="F27" s="276"/>
      <c r="G27" s="345"/>
    </row>
    <row r="28" spans="1:7" ht="20.100000000000001" customHeight="1">
      <c r="A28" s="276"/>
      <c r="B28" s="638"/>
      <c r="C28" s="427" t="s">
        <v>20</v>
      </c>
      <c r="D28" s="428">
        <v>0</v>
      </c>
      <c r="E28" s="428">
        <f>今日余额总表!I792</f>
        <v>106239.04000000002</v>
      </c>
      <c r="F28" s="276"/>
      <c r="G28" s="345"/>
    </row>
    <row r="29" spans="1:7" ht="20.100000000000001" customHeight="1">
      <c r="A29" s="276"/>
      <c r="B29" s="635" t="s">
        <v>1077</v>
      </c>
      <c r="C29" s="636"/>
      <c r="D29" s="428">
        <f>SUM(D27:D28)</f>
        <v>44607.52999999997</v>
      </c>
      <c r="E29" s="428">
        <f>SUM(E27:E28)</f>
        <v>6721782.2699999986</v>
      </c>
      <c r="F29" s="343" t="s">
        <v>1078</v>
      </c>
      <c r="G29" s="345"/>
    </row>
    <row r="30" spans="1:7">
      <c r="A30" s="276"/>
      <c r="B30" s="276"/>
      <c r="C30" s="276"/>
      <c r="D30" s="344"/>
      <c r="E30" s="344"/>
      <c r="F30" s="276"/>
      <c r="G30" s="345"/>
    </row>
    <row r="31" spans="1:7">
      <c r="A31" s="276"/>
      <c r="B31" s="276"/>
      <c r="C31" s="276"/>
      <c r="D31" s="344"/>
      <c r="E31" s="344"/>
      <c r="F31" s="276"/>
      <c r="G31" s="392"/>
    </row>
    <row r="32" spans="1:7">
      <c r="A32" s="276"/>
      <c r="B32" s="276"/>
      <c r="C32" s="276"/>
      <c r="D32" s="344"/>
      <c r="E32" s="344"/>
      <c r="F32" s="276"/>
      <c r="G32" s="392"/>
    </row>
    <row r="33" spans="1:7">
      <c r="A33" s="276"/>
      <c r="B33" s="276"/>
      <c r="C33" s="276"/>
      <c r="D33" s="344"/>
      <c r="E33" s="344"/>
      <c r="F33" s="276"/>
      <c r="G33" s="392"/>
    </row>
  </sheetData>
  <mergeCells count="12">
    <mergeCell ref="B29:C29"/>
    <mergeCell ref="B5:C5"/>
    <mergeCell ref="B6:B7"/>
    <mergeCell ref="B8:C8"/>
    <mergeCell ref="B12:C12"/>
    <mergeCell ref="B13:B14"/>
    <mergeCell ref="B15:C15"/>
    <mergeCell ref="B19:C19"/>
    <mergeCell ref="B20:B21"/>
    <mergeCell ref="B22:C22"/>
    <mergeCell ref="B26:C26"/>
    <mergeCell ref="B27:B28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730520-9BA9-4D0B-A3F9-FE341BC40F1E}">
  <sheetPr codeName="Sheet5"/>
  <dimension ref="A1:G38"/>
  <sheetViews>
    <sheetView topLeftCell="A19" workbookViewId="0">
      <selection activeCell="E41" sqref="E41"/>
    </sheetView>
  </sheetViews>
  <sheetFormatPr defaultRowHeight="15"/>
  <cols>
    <col min="2" max="2" width="14.85546875" style="430" customWidth="1"/>
    <col min="4" max="4" width="59.42578125" customWidth="1"/>
    <col min="5" max="5" width="20.28515625" customWidth="1"/>
    <col min="6" max="6" width="17.85546875" customWidth="1"/>
    <col min="7" max="7" width="18.5703125" customWidth="1"/>
  </cols>
  <sheetData>
    <row r="1" spans="1:7" ht="34.5" customHeight="1" thickBot="1">
      <c r="A1" s="639" t="s">
        <v>1083</v>
      </c>
      <c r="B1" s="639"/>
      <c r="C1" s="639"/>
      <c r="D1" s="639"/>
      <c r="E1" s="639"/>
      <c r="F1" s="639"/>
      <c r="G1" s="640"/>
    </row>
    <row r="2" spans="1:7" ht="20.100000000000001" customHeight="1" thickBot="1">
      <c r="A2" s="641" t="s">
        <v>1084</v>
      </c>
      <c r="B2" s="641"/>
      <c r="C2" s="641"/>
      <c r="D2" s="346"/>
      <c r="E2" s="347"/>
      <c r="F2" s="348"/>
      <c r="G2" s="349"/>
    </row>
    <row r="3" spans="1:7" ht="20.100000000000001" customHeight="1">
      <c r="A3" s="644" t="s">
        <v>20</v>
      </c>
      <c r="B3" s="350" t="s">
        <v>621</v>
      </c>
      <c r="C3" s="350" t="s">
        <v>8</v>
      </c>
      <c r="D3" s="350" t="s">
        <v>1085</v>
      </c>
      <c r="E3" s="350" t="s">
        <v>625</v>
      </c>
      <c r="F3" s="351" t="s">
        <v>626</v>
      </c>
      <c r="G3" s="352" t="s">
        <v>745</v>
      </c>
    </row>
    <row r="4" spans="1:7" ht="20.100000000000001" customHeight="1">
      <c r="A4" s="546"/>
      <c r="B4" s="431">
        <v>45375</v>
      </c>
      <c r="C4" s="115" t="s">
        <v>43</v>
      </c>
      <c r="D4" s="353" t="s">
        <v>1086</v>
      </c>
      <c r="E4" s="432"/>
      <c r="F4" s="433">
        <v>280</v>
      </c>
      <c r="G4" s="642">
        <f>E27-F27</f>
        <v>-9418.2999999999884</v>
      </c>
    </row>
    <row r="5" spans="1:7" ht="20.100000000000001" customHeight="1">
      <c r="A5" s="546"/>
      <c r="B5" s="431">
        <v>45379</v>
      </c>
      <c r="C5" s="434" t="s">
        <v>43</v>
      </c>
      <c r="D5" s="435" t="s">
        <v>1087</v>
      </c>
      <c r="E5" s="435"/>
      <c r="F5" s="433">
        <v>405</v>
      </c>
      <c r="G5" s="642"/>
    </row>
    <row r="6" spans="1:7" ht="20.100000000000001" customHeight="1">
      <c r="A6" s="546"/>
      <c r="B6" s="431">
        <v>45380</v>
      </c>
      <c r="C6" s="434" t="s">
        <v>30</v>
      </c>
      <c r="D6" s="435" t="s">
        <v>1088</v>
      </c>
      <c r="E6" s="433">
        <v>147312</v>
      </c>
      <c r="F6" s="436"/>
      <c r="G6" s="642"/>
    </row>
    <row r="7" spans="1:7" ht="20.100000000000001" customHeight="1">
      <c r="A7" s="546"/>
      <c r="B7" s="431">
        <v>45425</v>
      </c>
      <c r="C7" s="434" t="s">
        <v>30</v>
      </c>
      <c r="D7" s="437" t="s">
        <v>1089</v>
      </c>
      <c r="E7" s="437"/>
      <c r="F7" s="438">
        <v>50000</v>
      </c>
      <c r="G7" s="642"/>
    </row>
    <row r="8" spans="1:7" ht="20.100000000000001" customHeight="1">
      <c r="A8" s="546"/>
      <c r="B8" s="431">
        <v>45467</v>
      </c>
      <c r="C8" s="439" t="s">
        <v>1090</v>
      </c>
      <c r="D8" s="437" t="s">
        <v>1091</v>
      </c>
      <c r="E8" s="437"/>
      <c r="F8" s="438">
        <v>27750</v>
      </c>
      <c r="G8" s="642"/>
    </row>
    <row r="9" spans="1:7" ht="20.100000000000001" customHeight="1">
      <c r="A9" s="546"/>
      <c r="B9" s="431">
        <v>45469</v>
      </c>
      <c r="C9" s="373" t="s">
        <v>43</v>
      </c>
      <c r="D9" s="373" t="s">
        <v>1087</v>
      </c>
      <c r="E9" s="433"/>
      <c r="F9" s="438">
        <v>357</v>
      </c>
      <c r="G9" s="642"/>
    </row>
    <row r="10" spans="1:7" ht="20.100000000000001" customHeight="1">
      <c r="A10" s="546"/>
      <c r="B10" s="431">
        <v>45477</v>
      </c>
      <c r="C10" s="439" t="s">
        <v>43</v>
      </c>
      <c r="D10" s="437" t="s">
        <v>1092</v>
      </c>
      <c r="E10" s="433"/>
      <c r="F10" s="438">
        <v>148</v>
      </c>
      <c r="G10" s="642"/>
    </row>
    <row r="11" spans="1:7" ht="20.100000000000001" customHeight="1">
      <c r="A11" s="546"/>
      <c r="B11" s="431">
        <v>45481</v>
      </c>
      <c r="C11" s="373" t="s">
        <v>96</v>
      </c>
      <c r="D11" s="373" t="s">
        <v>1093</v>
      </c>
      <c r="E11" s="433"/>
      <c r="F11" s="438">
        <v>130</v>
      </c>
      <c r="G11" s="642"/>
    </row>
    <row r="12" spans="1:7" ht="20.100000000000001" customHeight="1">
      <c r="A12" s="546"/>
      <c r="B12" s="431">
        <v>45492</v>
      </c>
      <c r="C12" s="439" t="s">
        <v>43</v>
      </c>
      <c r="D12" s="437" t="s">
        <v>1092</v>
      </c>
      <c r="E12" s="433"/>
      <c r="F12" s="438">
        <v>130</v>
      </c>
      <c r="G12" s="642"/>
    </row>
    <row r="13" spans="1:7" ht="20.100000000000001" customHeight="1">
      <c r="A13" s="546"/>
      <c r="B13" s="431">
        <v>45493</v>
      </c>
      <c r="C13" s="439" t="s">
        <v>1090</v>
      </c>
      <c r="D13" s="437" t="s">
        <v>1094</v>
      </c>
      <c r="E13" s="433"/>
      <c r="F13" s="438">
        <v>27470.3</v>
      </c>
      <c r="G13" s="642"/>
    </row>
    <row r="14" spans="1:7" ht="20.100000000000001" customHeight="1">
      <c r="A14" s="546"/>
      <c r="B14" s="431">
        <v>45494</v>
      </c>
      <c r="C14" s="439" t="s">
        <v>96</v>
      </c>
      <c r="D14" s="437" t="s">
        <v>1095</v>
      </c>
      <c r="E14" s="433"/>
      <c r="F14" s="440">
        <v>220</v>
      </c>
      <c r="G14" s="642"/>
    </row>
    <row r="15" spans="1:7" ht="20.100000000000001" customHeight="1">
      <c r="A15" s="546"/>
      <c r="B15" s="431">
        <v>45495</v>
      </c>
      <c r="C15" s="439" t="s">
        <v>96</v>
      </c>
      <c r="D15" s="437" t="s">
        <v>1096</v>
      </c>
      <c r="E15" s="433"/>
      <c r="F15" s="438">
        <v>1200</v>
      </c>
      <c r="G15" s="642"/>
    </row>
    <row r="16" spans="1:7" ht="20.100000000000001" customHeight="1">
      <c r="A16" s="546"/>
      <c r="B16" s="431">
        <v>45499</v>
      </c>
      <c r="C16" s="439" t="s">
        <v>36</v>
      </c>
      <c r="D16" s="437" t="s">
        <v>1097</v>
      </c>
      <c r="E16" s="433"/>
      <c r="F16" s="438">
        <v>100</v>
      </c>
      <c r="G16" s="642"/>
    </row>
    <row r="17" spans="1:7" ht="20.100000000000001" customHeight="1">
      <c r="A17" s="546"/>
      <c r="B17" s="431">
        <v>45511</v>
      </c>
      <c r="C17" s="434" t="s">
        <v>1098</v>
      </c>
      <c r="D17" s="437" t="s">
        <v>1099</v>
      </c>
      <c r="E17" s="433"/>
      <c r="F17" s="438">
        <v>900</v>
      </c>
      <c r="G17" s="642"/>
    </row>
    <row r="18" spans="1:7" ht="20.100000000000001" customHeight="1">
      <c r="A18" s="546"/>
      <c r="B18" s="431">
        <v>45518</v>
      </c>
      <c r="C18" s="434" t="s">
        <v>1100</v>
      </c>
      <c r="D18" s="437" t="s">
        <v>1101</v>
      </c>
      <c r="E18" s="433"/>
      <c r="F18" s="438">
        <v>12000</v>
      </c>
      <c r="G18" s="642"/>
    </row>
    <row r="19" spans="1:7" ht="20.100000000000001" customHeight="1">
      <c r="A19" s="546"/>
      <c r="B19" s="431">
        <v>45525</v>
      </c>
      <c r="C19" s="439" t="s">
        <v>1090</v>
      </c>
      <c r="D19" s="437" t="s">
        <v>1102</v>
      </c>
      <c r="E19" s="433"/>
      <c r="F19" s="438">
        <v>26455</v>
      </c>
      <c r="G19" s="642"/>
    </row>
    <row r="20" spans="1:7" ht="20.100000000000001" customHeight="1">
      <c r="A20" s="546"/>
      <c r="B20" s="431">
        <v>45525</v>
      </c>
      <c r="C20" s="439" t="s">
        <v>1103</v>
      </c>
      <c r="D20" s="437" t="s">
        <v>1104</v>
      </c>
      <c r="E20" s="433"/>
      <c r="F20" s="438">
        <v>3000</v>
      </c>
      <c r="G20" s="642"/>
    </row>
    <row r="21" spans="1:7" ht="20.100000000000001" customHeight="1">
      <c r="A21" s="546"/>
      <c r="B21" s="431">
        <v>45528</v>
      </c>
      <c r="C21" s="439" t="s">
        <v>139</v>
      </c>
      <c r="D21" s="437" t="s">
        <v>1105</v>
      </c>
      <c r="E21" s="433"/>
      <c r="F21" s="438">
        <v>50000</v>
      </c>
      <c r="G21" s="642"/>
    </row>
    <row r="22" spans="1:7" ht="20.100000000000001" customHeight="1">
      <c r="A22" s="546"/>
      <c r="B22" s="431">
        <v>45540</v>
      </c>
      <c r="C22" s="439" t="s">
        <v>1090</v>
      </c>
      <c r="D22" s="437" t="s">
        <v>1106</v>
      </c>
      <c r="E22" s="433"/>
      <c r="F22" s="438">
        <v>30000</v>
      </c>
      <c r="G22" s="642"/>
    </row>
    <row r="23" spans="1:7" ht="20.100000000000001" customHeight="1">
      <c r="A23" s="546"/>
      <c r="B23" s="431">
        <v>45569</v>
      </c>
      <c r="C23" s="373" t="s">
        <v>1090</v>
      </c>
      <c r="D23" s="373" t="s">
        <v>1107</v>
      </c>
      <c r="E23" s="433"/>
      <c r="F23" s="438">
        <v>25685</v>
      </c>
      <c r="G23" s="642"/>
    </row>
    <row r="24" spans="1:7" ht="20.100000000000001" customHeight="1">
      <c r="A24" s="546"/>
      <c r="B24" s="431">
        <v>45598</v>
      </c>
      <c r="C24" s="373" t="s">
        <v>43</v>
      </c>
      <c r="D24" s="441" t="s">
        <v>1108</v>
      </c>
      <c r="E24" s="433"/>
      <c r="F24" s="438">
        <v>500</v>
      </c>
      <c r="G24" s="642"/>
    </row>
    <row r="25" spans="1:7" ht="20.100000000000001" customHeight="1">
      <c r="A25" s="546"/>
      <c r="B25" s="431" t="s">
        <v>1136</v>
      </c>
      <c r="C25" s="373" t="s">
        <v>30</v>
      </c>
      <c r="D25" s="373" t="s">
        <v>1137</v>
      </c>
      <c r="E25" s="433">
        <v>100000</v>
      </c>
      <c r="F25" s="438"/>
      <c r="G25" s="642"/>
    </row>
    <row r="26" spans="1:7" ht="20.100000000000001" customHeight="1">
      <c r="A26" s="546"/>
      <c r="B26" s="431"/>
      <c r="C26" s="373"/>
      <c r="D26" s="373"/>
      <c r="E26" s="373"/>
      <c r="F26" s="438"/>
      <c r="G26" s="642"/>
    </row>
    <row r="27" spans="1:7" ht="20.100000000000001" customHeight="1" thickBot="1">
      <c r="A27" s="546"/>
      <c r="B27" s="443"/>
      <c r="C27" s="354"/>
      <c r="D27" s="354" t="s">
        <v>16</v>
      </c>
      <c r="E27" s="355">
        <f>SUM(E5:E26)</f>
        <v>247312</v>
      </c>
      <c r="F27" s="355">
        <f>SUM(F4:F26)</f>
        <v>256730.3</v>
      </c>
      <c r="G27" s="643"/>
    </row>
    <row r="28" spans="1:7" s="445" customFormat="1" ht="20.100000000000001" customHeight="1">
      <c r="A28" s="546"/>
      <c r="B28" s="446" t="s">
        <v>621</v>
      </c>
      <c r="C28" s="446" t="s">
        <v>1308</v>
      </c>
      <c r="D28" s="446" t="s">
        <v>1085</v>
      </c>
      <c r="E28" s="447" t="s">
        <v>625</v>
      </c>
      <c r="F28" s="447" t="s">
        <v>626</v>
      </c>
      <c r="G28" s="448" t="s">
        <v>745</v>
      </c>
    </row>
    <row r="29" spans="1:7" ht="20.100000000000001" customHeight="1">
      <c r="A29" s="546"/>
      <c r="B29" s="431">
        <v>45638</v>
      </c>
      <c r="C29" s="431" t="s">
        <v>1074</v>
      </c>
      <c r="D29" s="444" t="s">
        <v>1307</v>
      </c>
      <c r="E29" s="438"/>
      <c r="F29" s="438">
        <v>1000</v>
      </c>
      <c r="G29" s="642">
        <f>G4+E38-F38</f>
        <v>-77.716699999989942</v>
      </c>
    </row>
    <row r="30" spans="1:7" ht="20.100000000000001" customHeight="1">
      <c r="A30" s="546"/>
      <c r="B30" s="431">
        <v>45650</v>
      </c>
      <c r="C30" s="431" t="s">
        <v>1309</v>
      </c>
      <c r="D30" s="444" t="s">
        <v>1310</v>
      </c>
      <c r="E30" s="438"/>
      <c r="F30" s="451">
        <v>460.43</v>
      </c>
      <c r="G30" s="642"/>
    </row>
    <row r="31" spans="1:7" ht="20.100000000000001" customHeight="1">
      <c r="A31" s="546"/>
      <c r="B31" s="431"/>
      <c r="C31" s="431" t="s">
        <v>1074</v>
      </c>
      <c r="D31" s="444" t="s">
        <v>1311</v>
      </c>
      <c r="E31" s="438"/>
      <c r="F31" s="438">
        <f>F30*4.69</f>
        <v>2159.4167000000002</v>
      </c>
      <c r="G31" s="642"/>
    </row>
    <row r="32" spans="1:7" ht="20.100000000000001" customHeight="1">
      <c r="A32" s="546"/>
      <c r="B32" s="431">
        <v>45658</v>
      </c>
      <c r="C32" s="431" t="s">
        <v>1074</v>
      </c>
      <c r="D32" s="444" t="s">
        <v>1312</v>
      </c>
      <c r="E32" s="438"/>
      <c r="F32" s="438">
        <v>10800</v>
      </c>
      <c r="G32" s="642"/>
    </row>
    <row r="33" spans="1:7" ht="20.100000000000001" customHeight="1">
      <c r="A33" s="546"/>
      <c r="B33" s="431">
        <v>45659</v>
      </c>
      <c r="C33" s="431" t="s">
        <v>1074</v>
      </c>
      <c r="D33" s="444" t="s">
        <v>1313</v>
      </c>
      <c r="E33" s="438">
        <v>5800</v>
      </c>
      <c r="F33" s="438"/>
      <c r="G33" s="642"/>
    </row>
    <row r="34" spans="1:7" ht="20.100000000000001" customHeight="1">
      <c r="A34" s="546"/>
      <c r="B34" s="431">
        <v>45660</v>
      </c>
      <c r="C34" s="431" t="s">
        <v>1074</v>
      </c>
      <c r="D34" s="444" t="s">
        <v>1314</v>
      </c>
      <c r="E34" s="438"/>
      <c r="F34" s="438">
        <v>2000</v>
      </c>
      <c r="G34" s="642"/>
    </row>
    <row r="35" spans="1:7" ht="20.100000000000001" customHeight="1">
      <c r="A35" s="546"/>
      <c r="B35" s="431">
        <v>45666</v>
      </c>
      <c r="C35" s="431" t="s">
        <v>1074</v>
      </c>
      <c r="D35" s="444" t="s">
        <v>1307</v>
      </c>
      <c r="E35" s="438"/>
      <c r="F35" s="438">
        <v>500</v>
      </c>
      <c r="G35" s="642"/>
    </row>
    <row r="36" spans="1:7" ht="20.100000000000001" customHeight="1">
      <c r="A36" s="546"/>
      <c r="B36" s="431">
        <v>45667</v>
      </c>
      <c r="C36" s="431" t="s">
        <v>1074</v>
      </c>
      <c r="D36" s="444" t="s">
        <v>1316</v>
      </c>
      <c r="E36" s="438">
        <v>20000</v>
      </c>
      <c r="F36" s="438"/>
      <c r="G36" s="642"/>
    </row>
    <row r="37" spans="1:7" ht="20.100000000000001" customHeight="1">
      <c r="A37" s="546"/>
      <c r="B37" s="431"/>
      <c r="C37" s="431"/>
      <c r="D37" s="442"/>
      <c r="E37" s="438"/>
      <c r="F37" s="438"/>
      <c r="G37" s="642"/>
    </row>
    <row r="38" spans="1:7" ht="20.100000000000001" customHeight="1" thickBot="1">
      <c r="A38" s="645"/>
      <c r="B38" s="449"/>
      <c r="C38" s="449"/>
      <c r="D38" s="354" t="s">
        <v>16</v>
      </c>
      <c r="E38" s="450">
        <f>SUM(E29:E37)</f>
        <v>25800</v>
      </c>
      <c r="F38" s="450">
        <f>SUM(F29,F31:F37)</f>
        <v>16459.416700000002</v>
      </c>
      <c r="G38" s="643"/>
    </row>
  </sheetData>
  <mergeCells count="5">
    <mergeCell ref="A1:G1"/>
    <mergeCell ref="A2:C2"/>
    <mergeCell ref="G4:G27"/>
    <mergeCell ref="A3:A38"/>
    <mergeCell ref="G29:G38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0C2B27-C0C9-4517-A16F-15161D9C5C1D}">
  <sheetPr codeName="Sheet6"/>
  <dimension ref="A1:I15"/>
  <sheetViews>
    <sheetView workbookViewId="0">
      <selection activeCell="F18" sqref="F18"/>
    </sheetView>
  </sheetViews>
  <sheetFormatPr defaultRowHeight="15"/>
  <cols>
    <col min="3" max="3" width="17.85546875" customWidth="1"/>
    <col min="4" max="4" width="19.5703125" customWidth="1"/>
    <col min="5" max="5" width="19.42578125" customWidth="1"/>
    <col min="6" max="6" width="25.28515625" customWidth="1"/>
    <col min="7" max="7" width="19.140625" customWidth="1"/>
    <col min="8" max="8" width="12.140625" customWidth="1"/>
  </cols>
  <sheetData>
    <row r="1" spans="1:9" ht="73.5" customHeight="1">
      <c r="A1" s="356"/>
      <c r="B1" s="357"/>
      <c r="C1" s="358"/>
      <c r="D1" s="356"/>
      <c r="E1" s="452" t="s">
        <v>1315</v>
      </c>
      <c r="F1" s="356"/>
      <c r="G1" s="356"/>
      <c r="H1" s="356"/>
      <c r="I1" s="356"/>
    </row>
    <row r="2" spans="1:9" ht="20.100000000000001" customHeight="1">
      <c r="A2" s="359"/>
      <c r="B2" s="360"/>
      <c r="C2" s="361" t="s">
        <v>621</v>
      </c>
      <c r="D2" s="360" t="s">
        <v>1109</v>
      </c>
      <c r="E2" s="360" t="s">
        <v>7</v>
      </c>
      <c r="F2" s="359"/>
      <c r="G2" s="359"/>
      <c r="H2" s="359"/>
      <c r="I2" s="359"/>
    </row>
    <row r="3" spans="1:9" ht="20.100000000000001" customHeight="1">
      <c r="A3" s="356"/>
      <c r="B3" s="646" t="s">
        <v>1110</v>
      </c>
      <c r="C3" s="362">
        <v>45480</v>
      </c>
      <c r="D3" s="363">
        <v>50000</v>
      </c>
      <c r="E3" s="364"/>
      <c r="F3" s="356"/>
      <c r="G3" s="356"/>
      <c r="H3" s="356"/>
      <c r="I3" s="356"/>
    </row>
    <row r="4" spans="1:9" ht="20.100000000000001" customHeight="1">
      <c r="A4" s="356"/>
      <c r="B4" s="646"/>
      <c r="C4" s="362">
        <v>45497</v>
      </c>
      <c r="D4" s="363">
        <v>50000</v>
      </c>
      <c r="E4" s="364"/>
      <c r="F4" s="356"/>
      <c r="G4" s="356"/>
      <c r="H4" s="356"/>
      <c r="I4" s="356"/>
    </row>
    <row r="5" spans="1:9" ht="20.100000000000001" customHeight="1">
      <c r="A5" s="356"/>
      <c r="B5" s="646"/>
      <c r="C5" s="362">
        <v>45513</v>
      </c>
      <c r="D5" s="363">
        <v>100000</v>
      </c>
      <c r="E5" s="364"/>
      <c r="F5" s="356"/>
      <c r="G5" s="356"/>
      <c r="H5" s="356"/>
      <c r="I5" s="356"/>
    </row>
    <row r="6" spans="1:9" ht="20.100000000000001" customHeight="1">
      <c r="A6" s="356"/>
      <c r="B6" s="646"/>
      <c r="C6" s="362">
        <v>45530</v>
      </c>
      <c r="D6" s="363">
        <v>100000</v>
      </c>
      <c r="E6" s="364"/>
      <c r="F6" s="356"/>
      <c r="G6" s="356"/>
      <c r="H6" s="356"/>
      <c r="I6" s="356"/>
    </row>
    <row r="7" spans="1:9" ht="20.100000000000001" customHeight="1">
      <c r="A7" s="356"/>
      <c r="B7" s="646"/>
      <c r="C7" s="365">
        <v>45587</v>
      </c>
      <c r="D7" s="363">
        <v>300000</v>
      </c>
      <c r="E7" s="363"/>
      <c r="F7" s="356"/>
      <c r="G7" s="356"/>
      <c r="H7" s="356"/>
      <c r="I7" s="356"/>
    </row>
    <row r="8" spans="1:9" ht="20.100000000000001" customHeight="1">
      <c r="A8" s="356"/>
      <c r="B8" s="646"/>
      <c r="C8" s="365">
        <v>45622</v>
      </c>
      <c r="D8" s="363">
        <v>50000</v>
      </c>
      <c r="E8" s="363"/>
      <c r="F8" s="356"/>
      <c r="G8" s="356"/>
      <c r="H8" s="356"/>
      <c r="I8" s="356"/>
    </row>
    <row r="9" spans="1:9" ht="20.100000000000001" customHeight="1">
      <c r="A9" s="356"/>
      <c r="B9" s="646"/>
      <c r="C9" s="366" t="s">
        <v>16</v>
      </c>
      <c r="D9" s="363">
        <f>SUM(D3:D8)</f>
        <v>650000</v>
      </c>
      <c r="E9" s="363">
        <f>今日余额总表!I792</f>
        <v>106239.04000000002</v>
      </c>
      <c r="F9" s="356"/>
      <c r="G9" s="356"/>
      <c r="H9" s="356"/>
      <c r="I9" s="356"/>
    </row>
    <row r="10" spans="1:9" ht="20.100000000000001" customHeight="1">
      <c r="A10" s="356"/>
      <c r="B10" s="649" t="s">
        <v>1111</v>
      </c>
      <c r="C10" s="362">
        <v>45380</v>
      </c>
      <c r="D10" s="363">
        <v>147312</v>
      </c>
      <c r="E10" s="363"/>
      <c r="F10" s="356"/>
      <c r="G10" s="356"/>
      <c r="H10" s="356"/>
      <c r="I10" s="356"/>
    </row>
    <row r="11" spans="1:9" ht="20.100000000000001" customHeight="1">
      <c r="A11" s="356"/>
      <c r="B11" s="650"/>
      <c r="C11" s="362">
        <v>45642</v>
      </c>
      <c r="D11" s="363">
        <v>100000</v>
      </c>
      <c r="E11" s="363"/>
      <c r="F11" s="356"/>
      <c r="G11" s="356"/>
      <c r="H11" s="356"/>
      <c r="I11" s="356"/>
    </row>
    <row r="12" spans="1:9" ht="20.100000000000001" customHeight="1">
      <c r="A12" s="356"/>
      <c r="B12" s="651"/>
      <c r="C12" s="366" t="s">
        <v>16</v>
      </c>
      <c r="D12" s="363">
        <f>SUM(D10:D11)</f>
        <v>247312</v>
      </c>
      <c r="E12" s="363"/>
      <c r="F12" s="356"/>
      <c r="G12" s="356"/>
      <c r="H12" s="356"/>
      <c r="I12" s="356"/>
    </row>
    <row r="13" spans="1:9" ht="20.100000000000001" customHeight="1">
      <c r="A13" s="367"/>
      <c r="B13" s="647" t="s">
        <v>16</v>
      </c>
      <c r="C13" s="648"/>
      <c r="D13" s="368">
        <f>D9+D12</f>
        <v>897312</v>
      </c>
      <c r="E13" s="368">
        <f>D13-(D9-E9+个人帐目!F27+个人帐目!F38-个人帐目!E38)</f>
        <v>106161.32330000005</v>
      </c>
      <c r="F13" s="369"/>
      <c r="G13" s="369">
        <f>E9+个人帐目!G29</f>
        <v>106161.32330000003</v>
      </c>
      <c r="H13" s="369">
        <f>G13-E13</f>
        <v>0</v>
      </c>
      <c r="I13" s="370"/>
    </row>
    <row r="14" spans="1:9" ht="58.5" customHeight="1">
      <c r="A14" s="356"/>
      <c r="B14" s="357"/>
      <c r="C14" s="371"/>
      <c r="D14" s="372"/>
      <c r="E14" s="356"/>
      <c r="F14" s="356"/>
      <c r="G14" s="356"/>
      <c r="H14" s="356"/>
      <c r="I14" s="356"/>
    </row>
    <row r="15" spans="1:9" ht="15.75">
      <c r="A15" s="356"/>
      <c r="B15" s="357"/>
      <c r="C15" s="371"/>
      <c r="D15" s="372"/>
      <c r="E15" s="356"/>
      <c r="F15" s="356"/>
      <c r="G15" s="356"/>
      <c r="H15" s="356"/>
      <c r="I15" s="356"/>
    </row>
  </sheetData>
  <mergeCells count="3">
    <mergeCell ref="B3:B9"/>
    <mergeCell ref="B13:C13"/>
    <mergeCell ref="B10:B12"/>
  </mergeCells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今日余额总表</vt:lpstr>
      <vt:lpstr>报销明细</vt:lpstr>
      <vt:lpstr>预支款项明细</vt:lpstr>
      <vt:lpstr>每日余额</vt:lpstr>
      <vt:lpstr>个人帐目</vt:lpstr>
      <vt:lpstr>现金余额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Lenovo</cp:lastModifiedBy>
  <dcterms:created xsi:type="dcterms:W3CDTF">2024-12-11T01:25:44Z</dcterms:created>
  <dcterms:modified xsi:type="dcterms:W3CDTF">2025-02-11T08:04:19Z</dcterms:modified>
</cp:coreProperties>
</file>